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192.168.64.161\budget_06\..ฟอร์ม สงป 68\00 แบบฟอร์ม คำขอปี 68\"/>
    </mc:Choice>
  </mc:AlternateContent>
  <xr:revisionPtr revIDLastSave="0" documentId="13_ncr:1_{0C5F65AE-78AA-451F-9557-FA444A93414F}" xr6:coauthVersionLast="47" xr6:coauthVersionMax="47" xr10:uidLastSave="{00000000-0000-0000-0000-000000000000}"/>
  <bookViews>
    <workbookView xWindow="-120" yWindow="-120" windowWidth="29040" windowHeight="15720" firstSheet="15" activeTab="17" xr2:uid="{00000000-000D-0000-FFFF-FFFF00000000}"/>
  </bookViews>
  <sheets>
    <sheet name="หน้าปก" sheetId="35" r:id="rId1"/>
    <sheet name="16.Flow Chart" sheetId="42" r:id="rId2"/>
    <sheet name="17.งบประมาณ กิจกรรมหลัก" sheetId="2" r:id="rId3"/>
    <sheet name="18. แผนงาน-แผนเงิน" sheetId="41" r:id="rId4"/>
    <sheet name="ข้อ. 3 (14)" sheetId="5" state="hidden" r:id="rId5"/>
    <sheet name="19. งบประมาณ" sheetId="1" r:id="rId6"/>
    <sheet name="20.งบประมาณรายชนิดสัตว์" sheetId="23" r:id="rId7"/>
    <sheet name="21.รายละเอียดตัวคูณ " sheetId="6" r:id="rId8"/>
    <sheet name="21.1ค่าซ่อมแซมยานพาหนะ" sheetId="58" state="hidden" r:id="rId9"/>
    <sheet name="21.1 ค่าจ้างเหมาบริการ" sheetId="55" r:id="rId10"/>
    <sheet name="21.2 สรุปฝึกอบรมรายไตรมาส" sheetId="30" r:id="rId11"/>
    <sheet name="21.2-1 รายละเอียดฝึกอบรม(เอกชน)" sheetId="29" r:id="rId12"/>
    <sheet name="data ยานพาหนะ" sheetId="57" state="hidden" r:id="rId13"/>
    <sheet name="ตย. 21.3รายละเอียดฝึกอบรม" sheetId="28" state="hidden" r:id="rId14"/>
    <sheet name="21.2-2รายละเอียดฝึกอบรม(ราชการ)" sheetId="56" r:id="rId15"/>
    <sheet name="21.3คำของบลงทุน" sheetId="54" r:id="rId16"/>
    <sheet name="21.4 รายละเอียดงบเงินอุดหนุน" sheetId="10" r:id="rId17"/>
    <sheet name="21.5 สรุปรายละเอียดงบเงินอื่น" sheetId="59" r:id="rId18"/>
    <sheet name="21.5-1 คำชี้แจงต่างประเทศ" sheetId="60" r:id="rId19"/>
    <sheet name="ตย. 21.5-1 คำชี้แจงต่างประเทศ" sheetId="61" r:id="rId20"/>
  </sheets>
  <externalReferences>
    <externalReference r:id="rId21"/>
    <externalReference r:id="rId22"/>
    <externalReference r:id="rId23"/>
  </externalReferences>
  <definedNames>
    <definedName name="__ddd11" localSheetId="9">#REF!</definedName>
    <definedName name="__ddd11" localSheetId="11">#REF!</definedName>
    <definedName name="__ddd11" localSheetId="14">#REF!</definedName>
    <definedName name="__ddd11" localSheetId="13">#REF!</definedName>
    <definedName name="__ddd11">#REF!</definedName>
    <definedName name="__ddd15" localSheetId="9">#REF!</definedName>
    <definedName name="__ddd15" localSheetId="11">#REF!</definedName>
    <definedName name="__ddd15" localSheetId="14">#REF!</definedName>
    <definedName name="__ddd15" localSheetId="13">#REF!</definedName>
    <definedName name="__ddd15">#REF!</definedName>
    <definedName name="__ddd6" localSheetId="9">#REF!</definedName>
    <definedName name="__ddd6" localSheetId="11">#REF!</definedName>
    <definedName name="__ddd6" localSheetId="14">#REF!</definedName>
    <definedName name="__ddd6" localSheetId="13">#REF!</definedName>
    <definedName name="__ddd6">#REF!</definedName>
    <definedName name="_ddd1" localSheetId="9">#REF!</definedName>
    <definedName name="_ddd1" localSheetId="10">#REF!</definedName>
    <definedName name="_ddd1" localSheetId="11">#REF!</definedName>
    <definedName name="_ddd1" localSheetId="14">#REF!</definedName>
    <definedName name="_ddd1" localSheetId="13">#REF!</definedName>
    <definedName name="_ddd1">#REF!</definedName>
    <definedName name="_ddd10" localSheetId="9">#REF!</definedName>
    <definedName name="_ddd10" localSheetId="10">#REF!</definedName>
    <definedName name="_ddd10" localSheetId="11">#REF!</definedName>
    <definedName name="_ddd10" localSheetId="14">#REF!</definedName>
    <definedName name="_ddd10" localSheetId="13">#REF!</definedName>
    <definedName name="_ddd10">#REF!</definedName>
    <definedName name="_ddd11" localSheetId="9">#REF!</definedName>
    <definedName name="_ddd11" localSheetId="10">#REF!</definedName>
    <definedName name="_ddd11" localSheetId="11">#REF!</definedName>
    <definedName name="_ddd11" localSheetId="14">#REF!</definedName>
    <definedName name="_ddd11" localSheetId="13">#REF!</definedName>
    <definedName name="_ddd11">#REF!</definedName>
    <definedName name="_ddd12" localSheetId="9">#REF!</definedName>
    <definedName name="_ddd12" localSheetId="10">#REF!</definedName>
    <definedName name="_ddd12" localSheetId="11">#REF!</definedName>
    <definedName name="_ddd12" localSheetId="14">#REF!</definedName>
    <definedName name="_ddd12" localSheetId="13">#REF!</definedName>
    <definedName name="_ddd12">#REF!</definedName>
    <definedName name="_ddd15" localSheetId="9">#REF!</definedName>
    <definedName name="_ddd15" localSheetId="10">#REF!</definedName>
    <definedName name="_ddd15" localSheetId="11">#REF!</definedName>
    <definedName name="_ddd15" localSheetId="14">#REF!</definedName>
    <definedName name="_ddd15" localSheetId="13">#REF!</definedName>
    <definedName name="_ddd15">#REF!</definedName>
    <definedName name="_ddd2" localSheetId="9">#REF!</definedName>
    <definedName name="_ddd2" localSheetId="10">#REF!</definedName>
    <definedName name="_ddd2" localSheetId="11">#REF!</definedName>
    <definedName name="_ddd2" localSheetId="14">#REF!</definedName>
    <definedName name="_ddd2" localSheetId="13">#REF!</definedName>
    <definedName name="_ddd2">#REF!</definedName>
    <definedName name="_ddd22" localSheetId="9">#REF!</definedName>
    <definedName name="_ddd22" localSheetId="10">#REF!</definedName>
    <definedName name="_ddd22" localSheetId="11">#REF!</definedName>
    <definedName name="_ddd22" localSheetId="14">#REF!</definedName>
    <definedName name="_ddd22" localSheetId="13">#REF!</definedName>
    <definedName name="_ddd22">#REF!</definedName>
    <definedName name="_ddd23" localSheetId="9">#REF!</definedName>
    <definedName name="_ddd23" localSheetId="10">#REF!</definedName>
    <definedName name="_ddd23" localSheetId="11">#REF!</definedName>
    <definedName name="_ddd23" localSheetId="14">#REF!</definedName>
    <definedName name="_ddd23" localSheetId="13">#REF!</definedName>
    <definedName name="_ddd23">#REF!</definedName>
    <definedName name="_ddd3" localSheetId="9">#REF!</definedName>
    <definedName name="_ddd3" localSheetId="10">#REF!</definedName>
    <definedName name="_ddd3" localSheetId="11">#REF!</definedName>
    <definedName name="_ddd3" localSheetId="14">#REF!</definedName>
    <definedName name="_ddd3" localSheetId="13">#REF!</definedName>
    <definedName name="_ddd3">#REF!</definedName>
    <definedName name="_ddd5" localSheetId="9">#REF!</definedName>
    <definedName name="_ddd5" localSheetId="10">#REF!</definedName>
    <definedName name="_ddd5" localSheetId="11">#REF!</definedName>
    <definedName name="_ddd5" localSheetId="14">#REF!</definedName>
    <definedName name="_ddd5" localSheetId="13">#REF!</definedName>
    <definedName name="_ddd5">#REF!</definedName>
    <definedName name="_ddd6" localSheetId="9">#REF!</definedName>
    <definedName name="_ddd6" localSheetId="10">#REF!</definedName>
    <definedName name="_ddd6" localSheetId="11">#REF!</definedName>
    <definedName name="_ddd6" localSheetId="14">#REF!</definedName>
    <definedName name="_ddd6" localSheetId="13">#REF!</definedName>
    <definedName name="_ddd6">#REF!</definedName>
    <definedName name="_ddd8" localSheetId="9">#REF!</definedName>
    <definedName name="_ddd8" localSheetId="10">#REF!</definedName>
    <definedName name="_ddd8" localSheetId="11">#REF!</definedName>
    <definedName name="_ddd8" localSheetId="14">#REF!</definedName>
    <definedName name="_ddd8" localSheetId="13">#REF!</definedName>
    <definedName name="_ddd8">#REF!</definedName>
    <definedName name="_ddd9" localSheetId="9">#REF!</definedName>
    <definedName name="_ddd9" localSheetId="10">#REF!</definedName>
    <definedName name="_ddd9" localSheetId="11">#REF!</definedName>
    <definedName name="_ddd9" localSheetId="14">#REF!</definedName>
    <definedName name="_ddd9" localSheetId="13">#REF!</definedName>
    <definedName name="_ddd9">#REF!</definedName>
    <definedName name="_end001" localSheetId="9">#REF!</definedName>
    <definedName name="_end001" localSheetId="10">#REF!</definedName>
    <definedName name="_end001" localSheetId="11">#REF!</definedName>
    <definedName name="_end001" localSheetId="14">#REF!</definedName>
    <definedName name="_end001" localSheetId="13">#REF!</definedName>
    <definedName name="_end001">#REF!</definedName>
    <definedName name="_end01" localSheetId="9">#REF!</definedName>
    <definedName name="_end01" localSheetId="10">#REF!</definedName>
    <definedName name="_end01" localSheetId="11">#REF!</definedName>
    <definedName name="_end01" localSheetId="14">#REF!</definedName>
    <definedName name="_end01" localSheetId="13">#REF!</definedName>
    <definedName name="_end01">#REF!</definedName>
    <definedName name="A">#N/A</definedName>
    <definedName name="AAA" localSheetId="9">#REF!</definedName>
    <definedName name="AAA" localSheetId="10">#REF!</definedName>
    <definedName name="AAA" localSheetId="11">#REF!</definedName>
    <definedName name="AAA" localSheetId="14">#REF!</definedName>
    <definedName name="AAA" localSheetId="13">#REF!</definedName>
    <definedName name="AAA">#REF!</definedName>
    <definedName name="AAA0" localSheetId="9">#REF!</definedName>
    <definedName name="AAA0" localSheetId="10">#REF!</definedName>
    <definedName name="AAA0" localSheetId="11">#REF!</definedName>
    <definedName name="AAA0" localSheetId="14">#REF!</definedName>
    <definedName name="AAA0" localSheetId="13">#REF!</definedName>
    <definedName name="AAA0">#REF!</definedName>
    <definedName name="AAA00" localSheetId="9">#REF!</definedName>
    <definedName name="AAA00" localSheetId="10">#REF!</definedName>
    <definedName name="AAA00" localSheetId="11">#REF!</definedName>
    <definedName name="AAA00" localSheetId="14">#REF!</definedName>
    <definedName name="AAA00" localSheetId="13">#REF!</definedName>
    <definedName name="AAA00">#REF!</definedName>
    <definedName name="AAA000" localSheetId="9">#REF!</definedName>
    <definedName name="AAA000" localSheetId="10">#REF!</definedName>
    <definedName name="AAA000" localSheetId="11">#REF!</definedName>
    <definedName name="AAA000" localSheetId="14">#REF!</definedName>
    <definedName name="AAA000" localSheetId="13">#REF!</definedName>
    <definedName name="AAA000">#REF!</definedName>
    <definedName name="B">#N/A</definedName>
    <definedName name="dddddd" localSheetId="9">#REF!</definedName>
    <definedName name="dddddd">#REF!</definedName>
    <definedName name="dep" localSheetId="9">#REF!</definedName>
    <definedName name="dep" localSheetId="10">#REF!</definedName>
    <definedName name="dep" localSheetId="11">#REF!</definedName>
    <definedName name="dep" localSheetId="14">#REF!</definedName>
    <definedName name="dep" localSheetId="13">#REF!</definedName>
    <definedName name="dep">#REF!</definedName>
    <definedName name="dflt7" localSheetId="11">[1]Invoice!#REF!</definedName>
    <definedName name="dflt7" localSheetId="14">[1]Invoice!#REF!</definedName>
    <definedName name="dflt7" localSheetId="13">[1]Invoice!#REF!</definedName>
    <definedName name="dflt7">[1]Invoice!#REF!</definedName>
    <definedName name="drop1" localSheetId="9">#REF!</definedName>
    <definedName name="drop1" localSheetId="10">#REF!</definedName>
    <definedName name="drop1" localSheetId="11">#REF!</definedName>
    <definedName name="drop1" localSheetId="14">#REF!</definedName>
    <definedName name="drop1" localSheetId="13">#REF!</definedName>
    <definedName name="drop1">#REF!</definedName>
    <definedName name="end" localSheetId="9">#REF!</definedName>
    <definedName name="end" localSheetId="10">#REF!</definedName>
    <definedName name="end" localSheetId="11">#REF!</definedName>
    <definedName name="end" localSheetId="14">#REF!</definedName>
    <definedName name="end" localSheetId="13">#REF!</definedName>
    <definedName name="end">#REF!</definedName>
    <definedName name="END000" localSheetId="9">#REF!</definedName>
    <definedName name="END000" localSheetId="10">#REF!</definedName>
    <definedName name="END000" localSheetId="11">#REF!</definedName>
    <definedName name="END000" localSheetId="14">#REF!</definedName>
    <definedName name="END000" localSheetId="13">#REF!</definedName>
    <definedName name="END000">#REF!</definedName>
    <definedName name="gd" localSheetId="9">#REF!</definedName>
    <definedName name="gd" localSheetId="11">#REF!</definedName>
    <definedName name="gd" localSheetId="14">#REF!</definedName>
    <definedName name="gd" localSheetId="13">#REF!</definedName>
    <definedName name="gd">#REF!</definedName>
    <definedName name="iiiiii" localSheetId="9">#REF!</definedName>
    <definedName name="iiiiii" localSheetId="11">#REF!</definedName>
    <definedName name="iiiiii" localSheetId="14">#REF!</definedName>
    <definedName name="iiiiii" localSheetId="13">#REF!</definedName>
    <definedName name="iiiiii">#REF!</definedName>
    <definedName name="lak" localSheetId="11">[2]แบบก.12!#REF!</definedName>
    <definedName name="lak" localSheetId="14">[2]แบบก.12!#REF!</definedName>
    <definedName name="lak" localSheetId="13">[2]แบบก.12!#REF!</definedName>
    <definedName name="lak">[2]แบบก.12!#REF!</definedName>
    <definedName name="list" localSheetId="17">'[3]data ยานพาหนะ'!$A$2:$A$5</definedName>
    <definedName name="list" localSheetId="18">'[3]data ยานพาหนะ'!$A$2:$A$5</definedName>
    <definedName name="list" localSheetId="19">'[3]data ยานพาหนะ'!$A$2:$A$5</definedName>
    <definedName name="list">'data ยานพาหนะ'!$A$2:$A$5</definedName>
    <definedName name="listprice" localSheetId="17">[3]!Table2[#All]</definedName>
    <definedName name="listprice" localSheetId="18">[3]!Table2[#All]</definedName>
    <definedName name="listprice" localSheetId="19">[3]!Table2[#All]</definedName>
    <definedName name="listprice">Table2[#All]</definedName>
    <definedName name="pirse">'data ยานพาหนะ'!$B$2:$B$5</definedName>
    <definedName name="price">'data ยานพาหนะ'!$B$1:$B$5</definedName>
    <definedName name="_xlnm.Print_Area" localSheetId="2">'17.งบประมาณ กิจกรรมหลัก'!$A$1:$G$73</definedName>
    <definedName name="_xlnm.Print_Area" localSheetId="3">'18. แผนงาน-แผนเงิน'!$A$1:$AN$10</definedName>
    <definedName name="_xlnm.Print_Area" localSheetId="5">'19. งบประมาณ'!$A$1:$S$73</definedName>
    <definedName name="_xlnm.Print_Area" localSheetId="6">'20.งบประมาณรายชนิดสัตว์'!$A$1:$G$72</definedName>
    <definedName name="_xlnm.Print_Area" localSheetId="9">'21.1 ค่าจ้างเหมาบริการ'!$A$1:$F$114</definedName>
    <definedName name="_xlnm.Print_Area" localSheetId="10">'21.2 สรุปฝึกอบรมรายไตรมาส'!$A$1:$J$54</definedName>
    <definedName name="_xlnm.Print_Area" localSheetId="11">'21.2-1 รายละเอียดฝึกอบรม(เอกชน)'!$A$1:$I$461</definedName>
    <definedName name="_xlnm.Print_Area" localSheetId="14">'21.2-2รายละเอียดฝึกอบรม(ราชการ)'!$A$1:$I$416</definedName>
    <definedName name="_xlnm.Print_Area" localSheetId="15">'21.3คำของบลงทุน'!$A$1:$AG$100</definedName>
    <definedName name="_xlnm.Print_Area" localSheetId="18">'21.5-1 คำชี้แจงต่างประเทศ'!$A$1:$I$26</definedName>
    <definedName name="_xlnm.Print_Area" localSheetId="7">'21.รายละเอียดตัวคูณ '!$A$1:$G$73</definedName>
    <definedName name="_xlnm.Print_Area" localSheetId="0">หน้าปก!$A$1:$C$24</definedName>
    <definedName name="_xlnm.Print_Titles" localSheetId="2">'17.งบประมาณ กิจกรรมหลัก'!$1:$5</definedName>
    <definedName name="_xlnm.Print_Titles" localSheetId="5">'19. งบประมาณ'!$1:$5</definedName>
    <definedName name="_xlnm.Print_Titles" localSheetId="6">'20.งบประมาณรายชนิดสัตว์'!$1:$4</definedName>
    <definedName name="_xlnm.Print_Titles" localSheetId="9">'21.1 ค่าจ้างเหมาบริการ'!$2:$2</definedName>
    <definedName name="_xlnm.Print_Titles" localSheetId="10">'21.2 สรุปฝึกอบรมรายไตรมาส'!$1:$3</definedName>
    <definedName name="_xlnm.Print_Titles" localSheetId="11">'21.2-1 รายละเอียดฝึกอบรม(เอกชน)'!$1:$8</definedName>
    <definedName name="_xlnm.Print_Titles" localSheetId="14">'21.2-2รายละเอียดฝึกอบรม(ราชการ)'!$1:$8</definedName>
    <definedName name="_xlnm.Print_Titles" localSheetId="15">'21.3คำของบลงทุน'!$A:$C,'21.3คำของบลงทุน'!$1:$8</definedName>
    <definedName name="_xlnm.Print_Titles" localSheetId="7">'21.รายละเอียดตัวคูณ '!$2:$6</definedName>
    <definedName name="_xlnm.Print_Titles" localSheetId="4">'ข้อ. 3 (14)'!#REF!</definedName>
    <definedName name="_xlnm.Print_Titles" localSheetId="13">'ตย. 21.3รายละเอียดฝึกอบรม'!$1:$10</definedName>
    <definedName name="_xlnm.Print_Titles" localSheetId="19">'ตย. 21.5-1 คำชี้แจงต่างประเทศ'!$4:$6</definedName>
    <definedName name="test" localSheetId="17">#REF!</definedName>
    <definedName name="test" localSheetId="18">#REF!</definedName>
    <definedName name="test" localSheetId="19">#REF!</definedName>
    <definedName name="test">#REF!</definedName>
    <definedName name="view" localSheetId="9">#REF!</definedName>
    <definedName name="view" localSheetId="10">#REF!</definedName>
    <definedName name="view" localSheetId="11">#REF!</definedName>
    <definedName name="view" localSheetId="14">#REF!</definedName>
    <definedName name="view" localSheetId="13">#REF!</definedName>
    <definedName name="view">#REF!</definedName>
    <definedName name="vsprj" localSheetId="9">#REF!</definedName>
    <definedName name="vsprj" localSheetId="10">#REF!</definedName>
    <definedName name="vsprj" localSheetId="11">#REF!</definedName>
    <definedName name="vsprj" localSheetId="14">#REF!</definedName>
    <definedName name="vsprj" localSheetId="13">#REF!</definedName>
    <definedName name="vsprj">#REF!</definedName>
    <definedName name="vsprj0" localSheetId="9">#REF!</definedName>
    <definedName name="vsprj0" localSheetId="10">#REF!</definedName>
    <definedName name="vsprj0" localSheetId="11">#REF!</definedName>
    <definedName name="vsprj0" localSheetId="14">#REF!</definedName>
    <definedName name="vsprj0" localSheetId="13">#REF!</definedName>
    <definedName name="vsprj0">#REF!</definedName>
    <definedName name="vsprj00" localSheetId="9">#REF!</definedName>
    <definedName name="vsprj00" localSheetId="10">#REF!</definedName>
    <definedName name="vsprj00" localSheetId="11">#REF!</definedName>
    <definedName name="vsprj00" localSheetId="14">#REF!</definedName>
    <definedName name="vsprj00" localSheetId="13">#REF!</definedName>
    <definedName name="vsprj00">#REF!</definedName>
    <definedName name="vsprj000" localSheetId="9">#REF!</definedName>
    <definedName name="vsprj000" localSheetId="10">#REF!</definedName>
    <definedName name="vsprj000" localSheetId="11">#REF!</definedName>
    <definedName name="vsprj000" localSheetId="14">#REF!</definedName>
    <definedName name="vsprj000" localSheetId="13">#REF!</definedName>
    <definedName name="vsprj000">#REF!</definedName>
    <definedName name="เ" localSheetId="9">#REF!</definedName>
    <definedName name="เ" localSheetId="11">#REF!</definedName>
    <definedName name="เ" localSheetId="14">#REF!</definedName>
    <definedName name="เ" localSheetId="13">#REF!</definedName>
    <definedName name="เ">#REF!</definedName>
    <definedName name="กกก" localSheetId="9">#REF!</definedName>
    <definedName name="กกก" localSheetId="11">#REF!</definedName>
    <definedName name="กกก" localSheetId="14">#REF!</definedName>
    <definedName name="กกก" localSheetId="13">#REF!</definedName>
    <definedName name="กกก">#REF!</definedName>
    <definedName name="กกกกก">[1]Invoice!#REF!</definedName>
    <definedName name="กกกกกก" localSheetId="9">#REF!</definedName>
    <definedName name="กกกกกก" localSheetId="11">#REF!</definedName>
    <definedName name="กกกกกก" localSheetId="14">#REF!</definedName>
    <definedName name="กกกกกก" localSheetId="13">#REF!</definedName>
    <definedName name="กกกกกก">#REF!</definedName>
    <definedName name="ชุดปรับปรุง" localSheetId="9">#REF!</definedName>
    <definedName name="ชุดปรับปรุง" localSheetId="11">#REF!</definedName>
    <definedName name="ชุดปรับปรุง" localSheetId="14">#REF!</definedName>
    <definedName name="ชุดปรับปรุง" localSheetId="13">#REF!</definedName>
    <definedName name="ชุดปรับปรุง">#REF!</definedName>
    <definedName name="ดดด" localSheetId="9">#REF!</definedName>
    <definedName name="ดดด" localSheetId="11">#REF!</definedName>
    <definedName name="ดดด" localSheetId="14">#REF!</definedName>
    <definedName name="ดดด" localSheetId="13">#REF!</definedName>
    <definedName name="ดดด">#REF!</definedName>
    <definedName name="น" localSheetId="9">#REF!</definedName>
    <definedName name="น" localSheetId="11">#REF!</definedName>
    <definedName name="น" localSheetId="14">#REF!</definedName>
    <definedName name="น" localSheetId="13">#REF!</definedName>
    <definedName name="น">#REF!</definedName>
    <definedName name="แบบก10ฝึกอบรม" localSheetId="11">[1]Invoice!#REF!</definedName>
    <definedName name="แบบก10ฝึกอบรม" localSheetId="14">[1]Invoice!#REF!</definedName>
    <definedName name="แบบก10ฝึกอบรม" localSheetId="13">[1]Invoice!#REF!</definedName>
    <definedName name="แบบก10ฝึกอบรม">[1]Invoice!#REF!</definedName>
    <definedName name="ผลผลิตสุขภาพสัตว์" localSheetId="9">#REF!</definedName>
    <definedName name="ผลผลิตสุขภาพสัตว์" localSheetId="11">#REF!</definedName>
    <definedName name="ผลผลิตสุขภาพสัตว์" localSheetId="14">#REF!</definedName>
    <definedName name="ผลผลิตสุขภาพสัตว์">#REF!</definedName>
    <definedName name="ย" localSheetId="9">#REF!</definedName>
    <definedName name="ย" localSheetId="11">#REF!</definedName>
    <definedName name="ย" localSheetId="14">#REF!</definedName>
    <definedName name="ย" localSheetId="13">#REF!</definedName>
    <definedName name="ย">#REF!</definedName>
    <definedName name="สงป.ส่งให้" localSheetId="11">[1]Invoice!#REF!</definedName>
    <definedName name="สงป.ส่งให้" localSheetId="14">[1]Invoice!#REF!</definedName>
    <definedName name="สงป.ส่งให้" localSheetId="13">[1]Invoice!#REF!</definedName>
    <definedName name="สงป.ส่งให้">[1]Invoice!#REF!</definedName>
    <definedName name="สตส" localSheetId="11">[1]Invoice!#REF!</definedName>
    <definedName name="สตส" localSheetId="14">[1]Invoice!#REF!</definedName>
    <definedName name="สตส" localSheetId="13">[1]Invoice!#REF!</definedName>
    <definedName name="สตส">[1]Invoice!#REF!</definedName>
  </definedNames>
  <calcPr calcId="191029"/>
</workbook>
</file>

<file path=xl/calcChain.xml><?xml version="1.0" encoding="utf-8"?>
<calcChain xmlns="http://schemas.openxmlformats.org/spreadsheetml/2006/main">
  <c r="E5" i="55" l="1"/>
  <c r="E7" i="55"/>
  <c r="C20" i="6"/>
  <c r="E33" i="6"/>
  <c r="F33" i="6" s="1"/>
  <c r="D20" i="6"/>
  <c r="D18" i="23"/>
  <c r="E18" i="23"/>
  <c r="F18" i="23"/>
  <c r="C18" i="23"/>
  <c r="G32" i="23"/>
  <c r="D19" i="1"/>
  <c r="E19" i="1"/>
  <c r="F19" i="1"/>
  <c r="G19" i="1"/>
  <c r="H19" i="1"/>
  <c r="I19" i="1"/>
  <c r="J19" i="1"/>
  <c r="K19" i="1"/>
  <c r="L19" i="1"/>
  <c r="M19" i="1"/>
  <c r="N19" i="1"/>
  <c r="O19" i="1"/>
  <c r="P19" i="1"/>
  <c r="Q19" i="1"/>
  <c r="R19" i="1"/>
  <c r="S19" i="1"/>
  <c r="C19" i="1"/>
  <c r="G9" i="41"/>
  <c r="F9" i="41"/>
  <c r="F8" i="41"/>
  <c r="G8" i="41"/>
  <c r="G7" i="41"/>
  <c r="F7" i="41"/>
  <c r="AM8" i="41"/>
  <c r="AL8" i="41"/>
  <c r="AM7" i="41"/>
  <c r="AM9" i="41" s="1"/>
  <c r="AL7" i="41"/>
  <c r="AL9" i="41" s="1"/>
  <c r="AE8" i="41"/>
  <c r="AD8" i="41"/>
  <c r="AE7" i="41"/>
  <c r="AE9" i="41" s="1"/>
  <c r="AD7" i="41"/>
  <c r="W8" i="41"/>
  <c r="V8" i="41"/>
  <c r="W7" i="41"/>
  <c r="V7" i="41"/>
  <c r="N8" i="41"/>
  <c r="O8" i="41"/>
  <c r="O7" i="41"/>
  <c r="O9" i="41" s="1"/>
  <c r="N7" i="41"/>
  <c r="D19" i="2"/>
  <c r="E19" i="2"/>
  <c r="F19" i="2"/>
  <c r="C19" i="2"/>
  <c r="AD9" i="41" l="1"/>
  <c r="N9" i="41"/>
  <c r="V9" i="41"/>
  <c r="W9" i="41"/>
  <c r="G33" i="2" l="1"/>
  <c r="F22" i="61"/>
  <c r="F18" i="61" s="1"/>
  <c r="F20" i="61"/>
  <c r="F12" i="61"/>
  <c r="F10" i="61"/>
  <c r="C7" i="61"/>
  <c r="B7" i="61"/>
  <c r="F8" i="61" l="1"/>
  <c r="F7" i="61" s="1"/>
  <c r="D10" i="6"/>
  <c r="C10" i="6"/>
  <c r="D34" i="6"/>
  <c r="C34" i="6"/>
  <c r="D49" i="6"/>
  <c r="C49" i="6"/>
  <c r="D56" i="6"/>
  <c r="D55" i="6" s="1"/>
  <c r="C56" i="6"/>
  <c r="C55" i="6" s="1"/>
  <c r="C9" i="6" l="1"/>
  <c r="C8" i="6" s="1"/>
  <c r="C7" i="6" s="1"/>
  <c r="D9" i="6"/>
  <c r="D8" i="6" s="1"/>
  <c r="D7" i="6" s="1"/>
  <c r="I22" i="58"/>
  <c r="I27" i="58"/>
  <c r="I26" i="58"/>
  <c r="I25" i="58"/>
  <c r="I24" i="58"/>
  <c r="I23" i="58"/>
  <c r="E27" i="58"/>
  <c r="E26" i="58"/>
  <c r="E25" i="58"/>
  <c r="E24" i="58"/>
  <c r="E23" i="58"/>
  <c r="E22" i="58"/>
  <c r="E21" i="58"/>
  <c r="G20" i="58"/>
  <c r="C20" i="58"/>
  <c r="E10" i="58"/>
  <c r="G18" i="58"/>
  <c r="G15" i="58"/>
  <c r="G12" i="58"/>
  <c r="G9" i="58"/>
  <c r="G6" i="58"/>
  <c r="I21" i="58"/>
  <c r="I19" i="58"/>
  <c r="I18" i="58" s="1"/>
  <c r="I17" i="58"/>
  <c r="I16" i="58"/>
  <c r="I14" i="58"/>
  <c r="I13" i="58"/>
  <c r="I11" i="58"/>
  <c r="I10" i="58"/>
  <c r="I8" i="58"/>
  <c r="I7" i="58"/>
  <c r="E19" i="58"/>
  <c r="E18" i="58" s="1"/>
  <c r="E17" i="58"/>
  <c r="E16" i="58"/>
  <c r="E14" i="58"/>
  <c r="E13" i="58"/>
  <c r="E11" i="58"/>
  <c r="E8" i="58"/>
  <c r="J8" i="58" s="1"/>
  <c r="E7" i="58"/>
  <c r="C6" i="58"/>
  <c r="C18" i="58"/>
  <c r="C15" i="58"/>
  <c r="C12" i="58"/>
  <c r="C9" i="58"/>
  <c r="V11" i="54"/>
  <c r="W11" i="54"/>
  <c r="X11" i="54"/>
  <c r="Y11" i="54"/>
  <c r="Z11" i="54"/>
  <c r="Z27" i="54"/>
  <c r="Z26" i="54" s="1"/>
  <c r="Y27" i="54"/>
  <c r="Y26" i="54" s="1"/>
  <c r="X27" i="54"/>
  <c r="X26" i="54" s="1"/>
  <c r="W27" i="54"/>
  <c r="W26" i="54" s="1"/>
  <c r="V27" i="54"/>
  <c r="V26" i="54" s="1"/>
  <c r="U27" i="54"/>
  <c r="U26" i="54" s="1"/>
  <c r="U11" i="54"/>
  <c r="J22" i="58" l="1"/>
  <c r="J13" i="58"/>
  <c r="V10" i="54"/>
  <c r="J11" i="58"/>
  <c r="U10" i="54"/>
  <c r="J17" i="58"/>
  <c r="E20" i="58"/>
  <c r="E9" i="58"/>
  <c r="I20" i="58"/>
  <c r="I15" i="58"/>
  <c r="J21" i="58"/>
  <c r="C5" i="58"/>
  <c r="J14" i="58"/>
  <c r="J18" i="58"/>
  <c r="J23" i="58" s="1"/>
  <c r="J16" i="58"/>
  <c r="I9" i="58"/>
  <c r="G5" i="58"/>
  <c r="E12" i="58"/>
  <c r="I6" i="58"/>
  <c r="J7" i="58"/>
  <c r="E6" i="58"/>
  <c r="J19" i="58"/>
  <c r="J24" i="58" s="1"/>
  <c r="I12" i="58"/>
  <c r="E15" i="58"/>
  <c r="J10" i="58"/>
  <c r="Y10" i="54"/>
  <c r="Z10" i="54"/>
  <c r="W10" i="54"/>
  <c r="X10" i="54"/>
  <c r="J20" i="58" l="1"/>
  <c r="J12" i="58"/>
  <c r="I5" i="58"/>
  <c r="J15" i="58"/>
  <c r="J25" i="58"/>
  <c r="J26" i="58" s="1"/>
  <c r="J27" i="58" s="1"/>
  <c r="J6" i="58"/>
  <c r="J9" i="58"/>
  <c r="E5" i="58"/>
  <c r="J5" i="58" l="1"/>
  <c r="H416" i="56"/>
  <c r="H407" i="56"/>
  <c r="H398" i="56"/>
  <c r="H389" i="56"/>
  <c r="H380" i="56"/>
  <c r="H371" i="56"/>
  <c r="H362" i="56"/>
  <c r="H353" i="56"/>
  <c r="H344" i="56"/>
  <c r="H335" i="56"/>
  <c r="H326" i="56"/>
  <c r="H317" i="56"/>
  <c r="H308" i="56"/>
  <c r="H299" i="56"/>
  <c r="H290" i="56"/>
  <c r="H281" i="56"/>
  <c r="H272" i="56"/>
  <c r="H263" i="56"/>
  <c r="H254" i="56"/>
  <c r="H245" i="56"/>
  <c r="H236" i="56"/>
  <c r="H227" i="56"/>
  <c r="H218" i="56"/>
  <c r="H209" i="56"/>
  <c r="H200" i="56"/>
  <c r="H190" i="56"/>
  <c r="H181" i="56"/>
  <c r="H172" i="56"/>
  <c r="H163" i="56"/>
  <c r="H154" i="56"/>
  <c r="H145" i="56"/>
  <c r="H136" i="56"/>
  <c r="H127" i="56"/>
  <c r="H118" i="56"/>
  <c r="H109" i="56"/>
  <c r="H100" i="56"/>
  <c r="H91" i="56"/>
  <c r="H82" i="56"/>
  <c r="H73" i="56"/>
  <c r="H64" i="56"/>
  <c r="H55" i="56"/>
  <c r="H46" i="56"/>
  <c r="H37" i="56"/>
  <c r="H28" i="56"/>
  <c r="H19" i="56"/>
  <c r="F414" i="56"/>
  <c r="H414" i="56" s="1"/>
  <c r="F405" i="56"/>
  <c r="H405" i="56" s="1"/>
  <c r="F396" i="56"/>
  <c r="H396" i="56" s="1"/>
  <c r="F387" i="56"/>
  <c r="H387" i="56" s="1"/>
  <c r="F378" i="56"/>
  <c r="H378" i="56" s="1"/>
  <c r="F369" i="56"/>
  <c r="H369" i="56" s="1"/>
  <c r="F360" i="56"/>
  <c r="H360" i="56" s="1"/>
  <c r="F351" i="56"/>
  <c r="H351" i="56" s="1"/>
  <c r="F342" i="56"/>
  <c r="H342" i="56" s="1"/>
  <c r="F333" i="56"/>
  <c r="H333" i="56" s="1"/>
  <c r="F324" i="56"/>
  <c r="H324" i="56" s="1"/>
  <c r="F315" i="56"/>
  <c r="H315" i="56" s="1"/>
  <c r="F306" i="56"/>
  <c r="H306" i="56" s="1"/>
  <c r="F297" i="56"/>
  <c r="H297" i="56" s="1"/>
  <c r="F288" i="56"/>
  <c r="H288" i="56" s="1"/>
  <c r="F279" i="56"/>
  <c r="H279" i="56" s="1"/>
  <c r="F270" i="56"/>
  <c r="H270" i="56" s="1"/>
  <c r="F261" i="56"/>
  <c r="H261" i="56" s="1"/>
  <c r="F252" i="56"/>
  <c r="H252" i="56" s="1"/>
  <c r="F243" i="56"/>
  <c r="H243" i="56" s="1"/>
  <c r="F234" i="56"/>
  <c r="H234" i="56" s="1"/>
  <c r="F225" i="56"/>
  <c r="H225" i="56" s="1"/>
  <c r="F216" i="56"/>
  <c r="H216" i="56" s="1"/>
  <c r="F207" i="56"/>
  <c r="H207" i="56" s="1"/>
  <c r="F198" i="56"/>
  <c r="H198" i="56" s="1"/>
  <c r="F188" i="56"/>
  <c r="H188" i="56" s="1"/>
  <c r="F179" i="56"/>
  <c r="H179" i="56" s="1"/>
  <c r="F170" i="56"/>
  <c r="H170" i="56" s="1"/>
  <c r="F161" i="56"/>
  <c r="H161" i="56" s="1"/>
  <c r="F152" i="56"/>
  <c r="H152" i="56" s="1"/>
  <c r="F143" i="56"/>
  <c r="H143" i="56" s="1"/>
  <c r="F134" i="56"/>
  <c r="H134" i="56" s="1"/>
  <c r="F125" i="56"/>
  <c r="H125" i="56" s="1"/>
  <c r="F116" i="56"/>
  <c r="H116" i="56" s="1"/>
  <c r="F107" i="56"/>
  <c r="H107" i="56" s="1"/>
  <c r="F98" i="56"/>
  <c r="H98" i="56" s="1"/>
  <c r="F89" i="56"/>
  <c r="H89" i="56" s="1"/>
  <c r="F80" i="56"/>
  <c r="H80" i="56" s="1"/>
  <c r="F71" i="56"/>
  <c r="H71" i="56" s="1"/>
  <c r="F62" i="56"/>
  <c r="H62" i="56" s="1"/>
  <c r="F53" i="56"/>
  <c r="H53" i="56" s="1"/>
  <c r="F44" i="56"/>
  <c r="H44" i="56" s="1"/>
  <c r="F35" i="56"/>
  <c r="H35" i="56" s="1"/>
  <c r="F26" i="56"/>
  <c r="H26" i="56" s="1"/>
  <c r="F17" i="56"/>
  <c r="H17" i="56" s="1"/>
  <c r="F48" i="29"/>
  <c r="H48" i="29" s="1"/>
  <c r="F459" i="29"/>
  <c r="H459" i="29" s="1"/>
  <c r="F449" i="29"/>
  <c r="H449" i="29" s="1"/>
  <c r="F439" i="29"/>
  <c r="H439" i="29" s="1"/>
  <c r="F429" i="29"/>
  <c r="H429" i="29" s="1"/>
  <c r="F419" i="29"/>
  <c r="H419" i="29" s="1"/>
  <c r="F409" i="29"/>
  <c r="H409" i="29" s="1"/>
  <c r="F399" i="29"/>
  <c r="H399" i="29" s="1"/>
  <c r="F389" i="29"/>
  <c r="H389" i="29" s="1"/>
  <c r="F379" i="29"/>
  <c r="H379" i="29" s="1"/>
  <c r="F369" i="29"/>
  <c r="H369" i="29" s="1"/>
  <c r="F359" i="29"/>
  <c r="H359" i="29" s="1"/>
  <c r="F349" i="29"/>
  <c r="H349" i="29" s="1"/>
  <c r="F339" i="29"/>
  <c r="H339" i="29" s="1"/>
  <c r="F329" i="29"/>
  <c r="H329" i="29" s="1"/>
  <c r="F319" i="29"/>
  <c r="H319" i="29" s="1"/>
  <c r="F309" i="29"/>
  <c r="H309" i="29" s="1"/>
  <c r="F299" i="29"/>
  <c r="H299" i="29" s="1"/>
  <c r="F289" i="29"/>
  <c r="H289" i="29" s="1"/>
  <c r="F279" i="29"/>
  <c r="H279" i="29" s="1"/>
  <c r="F269" i="29"/>
  <c r="H269" i="29" s="1"/>
  <c r="F259" i="29"/>
  <c r="H259" i="29" s="1"/>
  <c r="F249" i="29"/>
  <c r="H249" i="29" s="1"/>
  <c r="F239" i="29"/>
  <c r="H239" i="29" s="1"/>
  <c r="F229" i="29"/>
  <c r="H229" i="29" s="1"/>
  <c r="F219" i="29"/>
  <c r="H219" i="29" s="1"/>
  <c r="F208" i="29"/>
  <c r="H208" i="29" s="1"/>
  <c r="F198" i="29"/>
  <c r="H198" i="29" s="1"/>
  <c r="F188" i="29"/>
  <c r="H188" i="29" s="1"/>
  <c r="F178" i="29"/>
  <c r="H178" i="29" s="1"/>
  <c r="F168" i="29"/>
  <c r="H168" i="29" s="1"/>
  <c r="F158" i="29"/>
  <c r="H158" i="29" s="1"/>
  <c r="F148" i="29"/>
  <c r="H148" i="29" s="1"/>
  <c r="F138" i="29"/>
  <c r="H138" i="29" s="1"/>
  <c r="F128" i="29"/>
  <c r="H128" i="29" s="1"/>
  <c r="F118" i="29"/>
  <c r="H118" i="29" s="1"/>
  <c r="F108" i="29"/>
  <c r="H108" i="29" s="1"/>
  <c r="F98" i="29"/>
  <c r="H98" i="29" s="1"/>
  <c r="F88" i="29"/>
  <c r="H88" i="29" s="1"/>
  <c r="F78" i="29"/>
  <c r="H78" i="29" s="1"/>
  <c r="F68" i="29"/>
  <c r="H68" i="29" s="1"/>
  <c r="F58" i="29"/>
  <c r="H58" i="29" s="1"/>
  <c r="F38" i="29"/>
  <c r="H38" i="29" s="1"/>
  <c r="F28" i="29"/>
  <c r="H28" i="29" s="1"/>
  <c r="F18" i="29"/>
  <c r="H18" i="29" s="1"/>
  <c r="F52" i="30"/>
  <c r="F51" i="30"/>
  <c r="F50" i="30"/>
  <c r="F49" i="30"/>
  <c r="F48" i="30"/>
  <c r="B52" i="30"/>
  <c r="B51" i="30"/>
  <c r="B50" i="30"/>
  <c r="B49" i="30"/>
  <c r="B48" i="30"/>
  <c r="C191" i="56"/>
  <c r="B191" i="56"/>
  <c r="C211" i="29"/>
  <c r="B211" i="29"/>
  <c r="C10" i="29"/>
  <c r="B10" i="29"/>
  <c r="C10" i="56"/>
  <c r="B10" i="56"/>
  <c r="H415" i="56"/>
  <c r="H413" i="56"/>
  <c r="H412" i="56"/>
  <c r="H411" i="56"/>
  <c r="H410" i="56"/>
  <c r="H406" i="56"/>
  <c r="H404" i="56"/>
  <c r="H403" i="56"/>
  <c r="H402" i="56"/>
  <c r="H401" i="56"/>
  <c r="H397" i="56"/>
  <c r="H395" i="56"/>
  <c r="H394" i="56"/>
  <c r="H393" i="56"/>
  <c r="H392" i="56"/>
  <c r="H388" i="56"/>
  <c r="H386" i="56"/>
  <c r="H385" i="56"/>
  <c r="H384" i="56"/>
  <c r="H383" i="56"/>
  <c r="H379" i="56"/>
  <c r="H377" i="56"/>
  <c r="H376" i="56"/>
  <c r="H375" i="56"/>
  <c r="H374" i="56"/>
  <c r="H370" i="56"/>
  <c r="H368" i="56"/>
  <c r="H367" i="56"/>
  <c r="H366" i="56"/>
  <c r="H365" i="56"/>
  <c r="H361" i="56"/>
  <c r="H359" i="56"/>
  <c r="H358" i="56"/>
  <c r="H357" i="56"/>
  <c r="H356" i="56"/>
  <c r="H352" i="56"/>
  <c r="H350" i="56"/>
  <c r="H349" i="56"/>
  <c r="H348" i="56"/>
  <c r="H347" i="56"/>
  <c r="H343" i="56"/>
  <c r="H341" i="56"/>
  <c r="H340" i="56"/>
  <c r="H339" i="56"/>
  <c r="H338" i="56"/>
  <c r="H334" i="56"/>
  <c r="H332" i="56"/>
  <c r="H331" i="56"/>
  <c r="H330" i="56"/>
  <c r="H329" i="56"/>
  <c r="H325" i="56"/>
  <c r="H323" i="56"/>
  <c r="H322" i="56"/>
  <c r="H321" i="56"/>
  <c r="H320" i="56"/>
  <c r="H316" i="56"/>
  <c r="H314" i="56"/>
  <c r="H313" i="56"/>
  <c r="H312" i="56"/>
  <c r="H311" i="56"/>
  <c r="H307" i="56"/>
  <c r="H305" i="56"/>
  <c r="H304" i="56"/>
  <c r="H303" i="56"/>
  <c r="H302" i="56"/>
  <c r="H298" i="56"/>
  <c r="H296" i="56"/>
  <c r="H295" i="56"/>
  <c r="H294" i="56"/>
  <c r="H293" i="56"/>
  <c r="H289" i="56"/>
  <c r="H287" i="56"/>
  <c r="H286" i="56"/>
  <c r="H285" i="56"/>
  <c r="H284" i="56"/>
  <c r="H280" i="56"/>
  <c r="H278" i="56"/>
  <c r="H277" i="56"/>
  <c r="H276" i="56"/>
  <c r="H275" i="56"/>
  <c r="H271" i="56"/>
  <c r="H269" i="56"/>
  <c r="H268" i="56"/>
  <c r="H267" i="56"/>
  <c r="H266" i="56"/>
  <c r="H262" i="56"/>
  <c r="H260" i="56"/>
  <c r="H259" i="56"/>
  <c r="H258" i="56"/>
  <c r="H257" i="56"/>
  <c r="H253" i="56"/>
  <c r="H251" i="56"/>
  <c r="H250" i="56"/>
  <c r="H249" i="56"/>
  <c r="H248" i="56"/>
  <c r="H244" i="56"/>
  <c r="H242" i="56"/>
  <c r="H241" i="56"/>
  <c r="H240" i="56"/>
  <c r="H239" i="56"/>
  <c r="H235" i="56"/>
  <c r="H233" i="56"/>
  <c r="H232" i="56"/>
  <c r="H231" i="56"/>
  <c r="H230" i="56"/>
  <c r="H226" i="56"/>
  <c r="H224" i="56"/>
  <c r="H223" i="56"/>
  <c r="H222" i="56"/>
  <c r="H221" i="56"/>
  <c r="H217" i="56"/>
  <c r="H215" i="56"/>
  <c r="H214" i="56"/>
  <c r="H213" i="56"/>
  <c r="H212" i="56"/>
  <c r="H208" i="56"/>
  <c r="H206" i="56"/>
  <c r="H205" i="56"/>
  <c r="H204" i="56"/>
  <c r="H203" i="56"/>
  <c r="H199" i="56"/>
  <c r="H197" i="56"/>
  <c r="H196" i="56"/>
  <c r="H195" i="56"/>
  <c r="H194" i="56"/>
  <c r="H189" i="56"/>
  <c r="H187" i="56"/>
  <c r="H186" i="56"/>
  <c r="H185" i="56"/>
  <c r="H184" i="56"/>
  <c r="H180" i="56"/>
  <c r="H178" i="56"/>
  <c r="H177" i="56"/>
  <c r="H176" i="56"/>
  <c r="H175" i="56"/>
  <c r="H171" i="56"/>
  <c r="H169" i="56"/>
  <c r="H168" i="56"/>
  <c r="H167" i="56"/>
  <c r="H166" i="56"/>
  <c r="H162" i="56"/>
  <c r="H160" i="56"/>
  <c r="H159" i="56"/>
  <c r="H158" i="56"/>
  <c r="H157" i="56"/>
  <c r="H153" i="56"/>
  <c r="H151" i="56"/>
  <c r="H150" i="56"/>
  <c r="H149" i="56"/>
  <c r="H148" i="56"/>
  <c r="H144" i="56"/>
  <c r="H142" i="56"/>
  <c r="H141" i="56"/>
  <c r="H140" i="56"/>
  <c r="H139" i="56"/>
  <c r="H135" i="56"/>
  <c r="H133" i="56"/>
  <c r="H132" i="56"/>
  <c r="H131" i="56"/>
  <c r="H130" i="56"/>
  <c r="H126" i="56"/>
  <c r="H124" i="56"/>
  <c r="H123" i="56"/>
  <c r="H122" i="56"/>
  <c r="H121" i="56"/>
  <c r="H117" i="56"/>
  <c r="H115" i="56"/>
  <c r="H114" i="56"/>
  <c r="H113" i="56"/>
  <c r="H112" i="56"/>
  <c r="H108" i="56"/>
  <c r="H106" i="56"/>
  <c r="H105" i="56"/>
  <c r="H104" i="56"/>
  <c r="H103" i="56"/>
  <c r="H99" i="56"/>
  <c r="H97" i="56"/>
  <c r="H96" i="56"/>
  <c r="H95" i="56"/>
  <c r="H94" i="56"/>
  <c r="H90" i="56"/>
  <c r="H88" i="56"/>
  <c r="H87" i="56"/>
  <c r="H86" i="56"/>
  <c r="H85" i="56"/>
  <c r="H81" i="56"/>
  <c r="H79" i="56"/>
  <c r="H78" i="56"/>
  <c r="H77" i="56"/>
  <c r="H76" i="56"/>
  <c r="H72" i="56"/>
  <c r="H70" i="56"/>
  <c r="H69" i="56"/>
  <c r="H68" i="56"/>
  <c r="H67" i="56"/>
  <c r="H63" i="56"/>
  <c r="H61" i="56"/>
  <c r="H60" i="56"/>
  <c r="H59" i="56"/>
  <c r="H58" i="56"/>
  <c r="H54" i="56"/>
  <c r="H52" i="56"/>
  <c r="H51" i="56"/>
  <c r="H50" i="56"/>
  <c r="H49" i="56"/>
  <c r="H45" i="56"/>
  <c r="H43" i="56"/>
  <c r="H42" i="56"/>
  <c r="H41" i="56"/>
  <c r="H40" i="56"/>
  <c r="H36" i="56"/>
  <c r="H34" i="56"/>
  <c r="H33" i="56"/>
  <c r="H32" i="56"/>
  <c r="H31" i="56"/>
  <c r="H27" i="56"/>
  <c r="H25" i="56"/>
  <c r="H24" i="56"/>
  <c r="H23" i="56"/>
  <c r="H22" i="56"/>
  <c r="H461" i="29"/>
  <c r="H460" i="29"/>
  <c r="H458" i="29"/>
  <c r="H457" i="29"/>
  <c r="H456" i="29"/>
  <c r="H455" i="29"/>
  <c r="H454" i="29"/>
  <c r="H451" i="29"/>
  <c r="H450" i="29"/>
  <c r="H448" i="29"/>
  <c r="H447" i="29"/>
  <c r="H446" i="29"/>
  <c r="H445" i="29"/>
  <c r="H444" i="29"/>
  <c r="H441" i="29"/>
  <c r="H440" i="29"/>
  <c r="H438" i="29"/>
  <c r="H437" i="29"/>
  <c r="H436" i="29"/>
  <c r="H435" i="29"/>
  <c r="H434" i="29"/>
  <c r="H431" i="29"/>
  <c r="H430" i="29"/>
  <c r="H428" i="29"/>
  <c r="H427" i="29"/>
  <c r="H426" i="29"/>
  <c r="H425" i="29"/>
  <c r="H424" i="29"/>
  <c r="H421" i="29"/>
  <c r="H420" i="29"/>
  <c r="H418" i="29"/>
  <c r="H417" i="29"/>
  <c r="H416" i="29"/>
  <c r="H415" i="29"/>
  <c r="H414" i="29"/>
  <c r="H411" i="29"/>
  <c r="H410" i="29"/>
  <c r="H408" i="29"/>
  <c r="H407" i="29"/>
  <c r="H406" i="29"/>
  <c r="H405" i="29"/>
  <c r="H404" i="29"/>
  <c r="H401" i="29"/>
  <c r="H400" i="29"/>
  <c r="H398" i="29"/>
  <c r="H397" i="29"/>
  <c r="H396" i="29"/>
  <c r="H395" i="29"/>
  <c r="H394" i="29"/>
  <c r="H391" i="29"/>
  <c r="H390" i="29"/>
  <c r="H388" i="29"/>
  <c r="H387" i="29"/>
  <c r="H386" i="29"/>
  <c r="H385" i="29"/>
  <c r="H384" i="29"/>
  <c r="H381" i="29"/>
  <c r="H380" i="29"/>
  <c r="H378" i="29"/>
  <c r="H377" i="29"/>
  <c r="H376" i="29"/>
  <c r="H375" i="29"/>
  <c r="H374" i="29"/>
  <c r="H371" i="29"/>
  <c r="H370" i="29"/>
  <c r="H368" i="29"/>
  <c r="H367" i="29"/>
  <c r="H366" i="29"/>
  <c r="H365" i="29"/>
  <c r="H364" i="29"/>
  <c r="H361" i="29"/>
  <c r="H360" i="29"/>
  <c r="H358" i="29"/>
  <c r="H357" i="29"/>
  <c r="H356" i="29"/>
  <c r="H355" i="29"/>
  <c r="H354" i="29"/>
  <c r="H351" i="29"/>
  <c r="H350" i="29"/>
  <c r="H348" i="29"/>
  <c r="H347" i="29"/>
  <c r="H346" i="29"/>
  <c r="H345" i="29"/>
  <c r="H344" i="29"/>
  <c r="H341" i="29"/>
  <c r="H340" i="29"/>
  <c r="H338" i="29"/>
  <c r="H337" i="29"/>
  <c r="H336" i="29"/>
  <c r="H335" i="29"/>
  <c r="H334" i="29"/>
  <c r="H331" i="29"/>
  <c r="H330" i="29"/>
  <c r="H328" i="29"/>
  <c r="H327" i="29"/>
  <c r="H326" i="29"/>
  <c r="H325" i="29"/>
  <c r="H324" i="29"/>
  <c r="H321" i="29"/>
  <c r="H320" i="29"/>
  <c r="H318" i="29"/>
  <c r="H317" i="29"/>
  <c r="H316" i="29"/>
  <c r="H315" i="29"/>
  <c r="H314" i="29"/>
  <c r="H311" i="29"/>
  <c r="H310" i="29"/>
  <c r="H308" i="29"/>
  <c r="H307" i="29"/>
  <c r="H306" i="29"/>
  <c r="H305" i="29"/>
  <c r="H304" i="29"/>
  <c r="H301" i="29"/>
  <c r="H300" i="29"/>
  <c r="H298" i="29"/>
  <c r="H297" i="29"/>
  <c r="H296" i="29"/>
  <c r="H295" i="29"/>
  <c r="H294" i="29"/>
  <c r="H291" i="29"/>
  <c r="H290" i="29"/>
  <c r="H288" i="29"/>
  <c r="H287" i="29"/>
  <c r="H286" i="29"/>
  <c r="H285" i="29"/>
  <c r="H284" i="29"/>
  <c r="H281" i="29"/>
  <c r="H280" i="29"/>
  <c r="H278" i="29"/>
  <c r="H277" i="29"/>
  <c r="H276" i="29"/>
  <c r="H275" i="29"/>
  <c r="H274" i="29"/>
  <c r="H271" i="29"/>
  <c r="H270" i="29"/>
  <c r="H268" i="29"/>
  <c r="H267" i="29"/>
  <c r="H266" i="29"/>
  <c r="H265" i="29"/>
  <c r="H264" i="29"/>
  <c r="H261" i="29"/>
  <c r="H260" i="29"/>
  <c r="H258" i="29"/>
  <c r="H257" i="29"/>
  <c r="H256" i="29"/>
  <c r="H255" i="29"/>
  <c r="H254" i="29"/>
  <c r="H251" i="29"/>
  <c r="H250" i="29"/>
  <c r="H248" i="29"/>
  <c r="H247" i="29"/>
  <c r="H246" i="29"/>
  <c r="H245" i="29"/>
  <c r="H244" i="29"/>
  <c r="H241" i="29"/>
  <c r="H240" i="29"/>
  <c r="H238" i="29"/>
  <c r="H237" i="29"/>
  <c r="H236" i="29"/>
  <c r="H235" i="29"/>
  <c r="H234" i="29"/>
  <c r="H231" i="29"/>
  <c r="H230" i="29"/>
  <c r="H228" i="29"/>
  <c r="H227" i="29"/>
  <c r="H226" i="29"/>
  <c r="H225" i="29"/>
  <c r="H224" i="29"/>
  <c r="H221" i="29"/>
  <c r="H220" i="29"/>
  <c r="H218" i="29"/>
  <c r="H217" i="29"/>
  <c r="H216" i="29"/>
  <c r="H215" i="29"/>
  <c r="H214" i="29"/>
  <c r="H210" i="29"/>
  <c r="H209" i="29"/>
  <c r="H207" i="29"/>
  <c r="H206" i="29"/>
  <c r="H205" i="29"/>
  <c r="H204" i="29"/>
  <c r="H203" i="29"/>
  <c r="H200" i="29"/>
  <c r="H199" i="29"/>
  <c r="H197" i="29"/>
  <c r="H196" i="29"/>
  <c r="H195" i="29"/>
  <c r="H194" i="29"/>
  <c r="H193" i="29"/>
  <c r="H190" i="29"/>
  <c r="H189" i="29"/>
  <c r="H187" i="29"/>
  <c r="H186" i="29"/>
  <c r="H185" i="29"/>
  <c r="H184" i="29"/>
  <c r="H183" i="29"/>
  <c r="H180" i="29"/>
  <c r="H179" i="29"/>
  <c r="H177" i="29"/>
  <c r="H176" i="29"/>
  <c r="H175" i="29"/>
  <c r="H174" i="29"/>
  <c r="H173" i="29"/>
  <c r="H170" i="29"/>
  <c r="H169" i="29"/>
  <c r="H167" i="29"/>
  <c r="H166" i="29"/>
  <c r="H165" i="29"/>
  <c r="H164" i="29"/>
  <c r="H163" i="29"/>
  <c r="H160" i="29"/>
  <c r="H159" i="29"/>
  <c r="H157" i="29"/>
  <c r="H156" i="29"/>
  <c r="H155" i="29"/>
  <c r="H154" i="29"/>
  <c r="H153" i="29"/>
  <c r="H150" i="29"/>
  <c r="H149" i="29"/>
  <c r="H147" i="29"/>
  <c r="H146" i="29"/>
  <c r="H145" i="29"/>
  <c r="H144" i="29"/>
  <c r="H143" i="29"/>
  <c r="H140" i="29"/>
  <c r="H139" i="29"/>
  <c r="H137" i="29"/>
  <c r="H136" i="29"/>
  <c r="H135" i="29"/>
  <c r="H134" i="29"/>
  <c r="H133" i="29"/>
  <c r="H130" i="29"/>
  <c r="H129" i="29"/>
  <c r="H127" i="29"/>
  <c r="H126" i="29"/>
  <c r="H125" i="29"/>
  <c r="H124" i="29"/>
  <c r="H123" i="29"/>
  <c r="H120" i="29"/>
  <c r="H119" i="29"/>
  <c r="H117" i="29"/>
  <c r="H116" i="29"/>
  <c r="H115" i="29"/>
  <c r="H114" i="29"/>
  <c r="H113" i="29"/>
  <c r="H110" i="29"/>
  <c r="H109" i="29"/>
  <c r="H107" i="29"/>
  <c r="H106" i="29"/>
  <c r="H105" i="29"/>
  <c r="H104" i="29"/>
  <c r="H103" i="29"/>
  <c r="H100" i="29"/>
  <c r="H99" i="29"/>
  <c r="H97" i="29"/>
  <c r="H96" i="29"/>
  <c r="H95" i="29"/>
  <c r="H94" i="29"/>
  <c r="H93" i="29"/>
  <c r="H90" i="29"/>
  <c r="H89" i="29"/>
  <c r="H87" i="29"/>
  <c r="H86" i="29"/>
  <c r="H85" i="29"/>
  <c r="H84" i="29"/>
  <c r="H83" i="29"/>
  <c r="H80" i="29"/>
  <c r="H79" i="29"/>
  <c r="H77" i="29"/>
  <c r="H76" i="29"/>
  <c r="H75" i="29"/>
  <c r="H74" i="29"/>
  <c r="H73" i="29"/>
  <c r="H70" i="29"/>
  <c r="H69" i="29"/>
  <c r="H67" i="29"/>
  <c r="H66" i="29"/>
  <c r="H65" i="29"/>
  <c r="H64" i="29"/>
  <c r="H63" i="29"/>
  <c r="H60" i="29"/>
  <c r="H59" i="29"/>
  <c r="H57" i="29"/>
  <c r="H56" i="29"/>
  <c r="H55" i="29"/>
  <c r="H54" i="29"/>
  <c r="H53" i="29"/>
  <c r="H50" i="29"/>
  <c r="H49" i="29"/>
  <c r="H47" i="29"/>
  <c r="H46" i="29"/>
  <c r="H45" i="29"/>
  <c r="H44" i="29"/>
  <c r="H43" i="29"/>
  <c r="H40" i="29"/>
  <c r="H39" i="29"/>
  <c r="H37" i="29"/>
  <c r="H36" i="29"/>
  <c r="H35" i="29"/>
  <c r="H34" i="29"/>
  <c r="H33" i="29"/>
  <c r="H30" i="29"/>
  <c r="H29" i="29"/>
  <c r="H27" i="29"/>
  <c r="H26" i="29"/>
  <c r="H25" i="29"/>
  <c r="H24" i="29"/>
  <c r="H23" i="29"/>
  <c r="F47" i="30"/>
  <c r="F46" i="30"/>
  <c r="F45" i="30"/>
  <c r="F44" i="30"/>
  <c r="F43" i="30"/>
  <c r="F42" i="30"/>
  <c r="F41" i="30"/>
  <c r="F40" i="30"/>
  <c r="F39" i="30"/>
  <c r="F38" i="30"/>
  <c r="F37" i="30"/>
  <c r="F36" i="30"/>
  <c r="F35" i="30"/>
  <c r="F34" i="30"/>
  <c r="F33" i="30"/>
  <c r="F32" i="30"/>
  <c r="F31" i="30"/>
  <c r="F30" i="30"/>
  <c r="F29" i="30"/>
  <c r="F28" i="30"/>
  <c r="F26" i="30"/>
  <c r="F25" i="30"/>
  <c r="F24" i="30"/>
  <c r="F23" i="30"/>
  <c r="F22" i="30"/>
  <c r="F21" i="30"/>
  <c r="F20" i="30"/>
  <c r="F19" i="30"/>
  <c r="F18" i="30"/>
  <c r="F17" i="30"/>
  <c r="F16" i="30"/>
  <c r="F15" i="30"/>
  <c r="F14" i="30"/>
  <c r="F13" i="30"/>
  <c r="F12" i="30"/>
  <c r="F11" i="30"/>
  <c r="F10" i="30"/>
  <c r="F9" i="30"/>
  <c r="F8" i="30"/>
  <c r="F7" i="30"/>
  <c r="B47" i="30"/>
  <c r="B46" i="30"/>
  <c r="B45" i="30"/>
  <c r="B44" i="30"/>
  <c r="B43" i="30"/>
  <c r="B42" i="30"/>
  <c r="B41" i="30"/>
  <c r="B40" i="30"/>
  <c r="B39" i="30"/>
  <c r="B38" i="30"/>
  <c r="B37" i="30"/>
  <c r="B36" i="30"/>
  <c r="B35" i="30"/>
  <c r="B34" i="30"/>
  <c r="B33" i="30"/>
  <c r="B32" i="30"/>
  <c r="B31" i="30"/>
  <c r="B30" i="30"/>
  <c r="B29" i="30"/>
  <c r="B28" i="30"/>
  <c r="B26" i="30"/>
  <c r="B25" i="30"/>
  <c r="B24" i="30"/>
  <c r="B23" i="30"/>
  <c r="B22" i="30"/>
  <c r="B21" i="30"/>
  <c r="B20" i="30"/>
  <c r="B19" i="30"/>
  <c r="B18" i="30"/>
  <c r="B17" i="30"/>
  <c r="B16" i="30"/>
  <c r="B15" i="30"/>
  <c r="B14" i="30"/>
  <c r="B13" i="30"/>
  <c r="B12" i="30"/>
  <c r="B11" i="30"/>
  <c r="B10" i="30"/>
  <c r="B9" i="30"/>
  <c r="B8" i="30"/>
  <c r="B7" i="30"/>
  <c r="H18" i="56"/>
  <c r="H14" i="56"/>
  <c r="H15" i="56"/>
  <c r="H16" i="56"/>
  <c r="H13" i="56"/>
  <c r="H20" i="29"/>
  <c r="H19" i="29"/>
  <c r="H14" i="29"/>
  <c r="H15" i="29"/>
  <c r="H16" i="29"/>
  <c r="H17" i="29"/>
  <c r="H13" i="29"/>
  <c r="C9" i="56" l="1"/>
  <c r="B9" i="56"/>
  <c r="H273" i="56"/>
  <c r="G37" i="30" s="1"/>
  <c r="H110" i="56"/>
  <c r="G18" i="30" s="1"/>
  <c r="H363" i="56"/>
  <c r="H92" i="56"/>
  <c r="G16" i="30" s="1"/>
  <c r="H228" i="56"/>
  <c r="G32" i="30" s="1"/>
  <c r="H336" i="56"/>
  <c r="G44" i="30" s="1"/>
  <c r="H372" i="56"/>
  <c r="G48" i="30" s="1"/>
  <c r="H381" i="56"/>
  <c r="G49" i="30" s="1"/>
  <c r="H237" i="56"/>
  <c r="G33" i="30" s="1"/>
  <c r="H101" i="56"/>
  <c r="G17" i="30" s="1"/>
  <c r="B9" i="29"/>
  <c r="H399" i="56"/>
  <c r="G51" i="30" s="1"/>
  <c r="H56" i="56"/>
  <c r="G12" i="30" s="1"/>
  <c r="H292" i="29"/>
  <c r="C36" i="30" s="1"/>
  <c r="H29" i="56"/>
  <c r="G9" i="30" s="1"/>
  <c r="H38" i="56"/>
  <c r="G10" i="30" s="1"/>
  <c r="H332" i="29"/>
  <c r="C40" i="30" s="1"/>
  <c r="H201" i="29"/>
  <c r="C26" i="30" s="1"/>
  <c r="H408" i="56"/>
  <c r="G52" i="30" s="1"/>
  <c r="H318" i="56"/>
  <c r="G42" i="30" s="1"/>
  <c r="H300" i="56"/>
  <c r="G40" i="30" s="1"/>
  <c r="H264" i="56"/>
  <c r="G36" i="30" s="1"/>
  <c r="H219" i="56"/>
  <c r="G31" i="30" s="1"/>
  <c r="H210" i="56"/>
  <c r="G30" i="30" s="1"/>
  <c r="H201" i="56"/>
  <c r="G29" i="30" s="1"/>
  <c r="H192" i="56"/>
  <c r="G28" i="30" s="1"/>
  <c r="H182" i="56"/>
  <c r="G26" i="30" s="1"/>
  <c r="H173" i="56"/>
  <c r="G25" i="30" s="1"/>
  <c r="H164" i="56"/>
  <c r="G24" i="30" s="1"/>
  <c r="H146" i="56"/>
  <c r="G22" i="30" s="1"/>
  <c r="H137" i="56"/>
  <c r="G21" i="30" s="1"/>
  <c r="H47" i="56"/>
  <c r="G11" i="30" s="1"/>
  <c r="H20" i="56"/>
  <c r="G8" i="30" s="1"/>
  <c r="H41" i="29"/>
  <c r="C10" i="30" s="1"/>
  <c r="H432" i="29"/>
  <c r="C50" i="30" s="1"/>
  <c r="H422" i="29"/>
  <c r="C49" i="30" s="1"/>
  <c r="H372" i="29"/>
  <c r="C44" i="30" s="1"/>
  <c r="H362" i="29"/>
  <c r="C43" i="30" s="1"/>
  <c r="H352" i="29"/>
  <c r="C42" i="30" s="1"/>
  <c r="H252" i="29"/>
  <c r="C32" i="30" s="1"/>
  <c r="H212" i="29"/>
  <c r="C28" i="30" s="1"/>
  <c r="H191" i="29"/>
  <c r="C25" i="30" s="1"/>
  <c r="H181" i="29"/>
  <c r="C24" i="30" s="1"/>
  <c r="H171" i="29"/>
  <c r="C23" i="30" s="1"/>
  <c r="H161" i="29"/>
  <c r="C22" i="30" s="1"/>
  <c r="H151" i="29"/>
  <c r="C21" i="30" s="1"/>
  <c r="H141" i="29"/>
  <c r="C20" i="30" s="1"/>
  <c r="H131" i="29"/>
  <c r="C19" i="30" s="1"/>
  <c r="H121" i="29"/>
  <c r="C18" i="30" s="1"/>
  <c r="H111" i="29"/>
  <c r="C17" i="30" s="1"/>
  <c r="H101" i="29"/>
  <c r="C16" i="30" s="1"/>
  <c r="H91" i="29"/>
  <c r="C15" i="30" s="1"/>
  <c r="H81" i="29"/>
  <c r="C14" i="30" s="1"/>
  <c r="H61" i="29"/>
  <c r="C12" i="30" s="1"/>
  <c r="H51" i="29"/>
  <c r="C11" i="30" s="1"/>
  <c r="H31" i="29"/>
  <c r="C9" i="30" s="1"/>
  <c r="H21" i="29"/>
  <c r="C8" i="30" s="1"/>
  <c r="H302" i="29"/>
  <c r="C37" i="30" s="1"/>
  <c r="H119" i="56"/>
  <c r="G19" i="30" s="1"/>
  <c r="H402" i="29"/>
  <c r="C47" i="30" s="1"/>
  <c r="H412" i="29"/>
  <c r="C48" i="30" s="1"/>
  <c r="H83" i="56"/>
  <c r="G15" i="30" s="1"/>
  <c r="H272" i="29"/>
  <c r="C34" i="30" s="1"/>
  <c r="H282" i="29"/>
  <c r="C35" i="30" s="1"/>
  <c r="H342" i="29"/>
  <c r="C41" i="30" s="1"/>
  <c r="H452" i="29"/>
  <c r="C52" i="30" s="1"/>
  <c r="H74" i="56"/>
  <c r="G14" i="30" s="1"/>
  <c r="H155" i="56"/>
  <c r="G23" i="30" s="1"/>
  <c r="H262" i="29"/>
  <c r="C33" i="30" s="1"/>
  <c r="H312" i="29"/>
  <c r="C38" i="30" s="1"/>
  <c r="H322" i="29"/>
  <c r="C39" i="30" s="1"/>
  <c r="H382" i="29"/>
  <c r="C45" i="30" s="1"/>
  <c r="H442" i="29"/>
  <c r="C51" i="30" s="1"/>
  <c r="H65" i="56"/>
  <c r="G13" i="30" s="1"/>
  <c r="H128" i="56"/>
  <c r="G20" i="30" s="1"/>
  <c r="H246" i="56"/>
  <c r="G34" i="30" s="1"/>
  <c r="H291" i="56"/>
  <c r="G39" i="30" s="1"/>
  <c r="H345" i="56"/>
  <c r="G45" i="30" s="1"/>
  <c r="H390" i="56"/>
  <c r="G50" i="30" s="1"/>
  <c r="H71" i="29"/>
  <c r="C13" i="30" s="1"/>
  <c r="H282" i="56"/>
  <c r="G38" i="30" s="1"/>
  <c r="H232" i="29"/>
  <c r="C30" i="30" s="1"/>
  <c r="H242" i="29"/>
  <c r="C31" i="30" s="1"/>
  <c r="H392" i="29"/>
  <c r="C46" i="30" s="1"/>
  <c r="H327" i="56"/>
  <c r="G43" i="30" s="1"/>
  <c r="H222" i="29"/>
  <c r="C29" i="30" s="1"/>
  <c r="H255" i="56"/>
  <c r="G35" i="30" s="1"/>
  <c r="H309" i="56"/>
  <c r="G41" i="30" s="1"/>
  <c r="H354" i="56"/>
  <c r="G46" i="30" s="1"/>
  <c r="C9" i="29"/>
  <c r="G47" i="30"/>
  <c r="H11" i="56"/>
  <c r="G7" i="30" s="1"/>
  <c r="H11" i="29"/>
  <c r="C7" i="30" s="1"/>
  <c r="J32" i="30" l="1"/>
  <c r="J50" i="30"/>
  <c r="J51" i="30"/>
  <c r="J49" i="30"/>
  <c r="J31" i="30"/>
  <c r="J48" i="30"/>
  <c r="J35" i="30"/>
  <c r="J52" i="30"/>
  <c r="J40" i="30"/>
  <c r="J44" i="30"/>
  <c r="J37" i="30"/>
  <c r="J41" i="30"/>
  <c r="J12" i="30"/>
  <c r="J47" i="30"/>
  <c r="J43" i="30"/>
  <c r="J36" i="30"/>
  <c r="H191" i="56"/>
  <c r="G27" i="30"/>
  <c r="J26" i="30"/>
  <c r="J24" i="30"/>
  <c r="J23" i="30"/>
  <c r="J22" i="30"/>
  <c r="J19" i="30"/>
  <c r="J17" i="30"/>
  <c r="J14" i="30"/>
  <c r="J13" i="30"/>
  <c r="J10" i="30"/>
  <c r="G6" i="30"/>
  <c r="J8" i="30"/>
  <c r="J45" i="30"/>
  <c r="J46" i="30"/>
  <c r="J34" i="30"/>
  <c r="H211" i="29"/>
  <c r="C27" i="30"/>
  <c r="J28" i="30"/>
  <c r="J18" i="30"/>
  <c r="J11" i="30"/>
  <c r="J20" i="30"/>
  <c r="J38" i="30"/>
  <c r="J9" i="30"/>
  <c r="J16" i="30"/>
  <c r="J21" i="30"/>
  <c r="J25" i="30"/>
  <c r="J42" i="30"/>
  <c r="J33" i="30"/>
  <c r="J30" i="30"/>
  <c r="J7" i="30"/>
  <c r="C6" i="30"/>
  <c r="J15" i="30"/>
  <c r="J29" i="30"/>
  <c r="J39" i="30"/>
  <c r="H10" i="56"/>
  <c r="H10" i="29"/>
  <c r="E52" i="55"/>
  <c r="E51" i="55"/>
  <c r="B50" i="55"/>
  <c r="E9" i="55"/>
  <c r="B5" i="55"/>
  <c r="E6" i="55"/>
  <c r="B8" i="55"/>
  <c r="E10" i="55"/>
  <c r="B11" i="55"/>
  <c r="E12" i="55"/>
  <c r="E13" i="55"/>
  <c r="B14" i="55"/>
  <c r="E15" i="55"/>
  <c r="E16" i="55"/>
  <c r="B17" i="55"/>
  <c r="E18" i="55"/>
  <c r="E19" i="55"/>
  <c r="B20" i="55"/>
  <c r="E21" i="55"/>
  <c r="E22" i="55"/>
  <c r="B23" i="55"/>
  <c r="E24" i="55"/>
  <c r="E25" i="55"/>
  <c r="B26" i="55"/>
  <c r="E27" i="55"/>
  <c r="E28" i="55"/>
  <c r="B29" i="55"/>
  <c r="E30" i="55"/>
  <c r="E31" i="55"/>
  <c r="B32" i="55"/>
  <c r="E33" i="55"/>
  <c r="E34" i="55"/>
  <c r="B35" i="55"/>
  <c r="E36" i="55"/>
  <c r="E37" i="55"/>
  <c r="B38" i="55"/>
  <c r="E39" i="55"/>
  <c r="E40" i="55"/>
  <c r="B41" i="55"/>
  <c r="E42" i="55"/>
  <c r="E43" i="55"/>
  <c r="B44" i="55"/>
  <c r="E45" i="55"/>
  <c r="E46" i="55"/>
  <c r="B47" i="55"/>
  <c r="E48" i="55"/>
  <c r="E49" i="55"/>
  <c r="B53" i="55"/>
  <c r="E54" i="55"/>
  <c r="E55" i="55"/>
  <c r="B56" i="55"/>
  <c r="E57" i="55"/>
  <c r="E58" i="55"/>
  <c r="B59" i="55"/>
  <c r="E60" i="55"/>
  <c r="E61" i="55"/>
  <c r="B62" i="55"/>
  <c r="E63" i="55"/>
  <c r="E64" i="55"/>
  <c r="B65" i="55"/>
  <c r="E66" i="55"/>
  <c r="E67" i="55"/>
  <c r="B68" i="55"/>
  <c r="E69" i="55"/>
  <c r="E70" i="55"/>
  <c r="B71" i="55"/>
  <c r="E72" i="55"/>
  <c r="E73" i="55"/>
  <c r="B74" i="55"/>
  <c r="E75" i="55"/>
  <c r="E76" i="55"/>
  <c r="B77" i="55"/>
  <c r="E78" i="55"/>
  <c r="E79" i="55"/>
  <c r="G72" i="23"/>
  <c r="G71" i="23"/>
  <c r="G70" i="23"/>
  <c r="G69" i="23"/>
  <c r="G68" i="23"/>
  <c r="G67" i="23"/>
  <c r="G66" i="23"/>
  <c r="G65" i="23"/>
  <c r="G64" i="23"/>
  <c r="G63" i="23"/>
  <c r="G62" i="23"/>
  <c r="G61" i="23"/>
  <c r="G60" i="23"/>
  <c r="G59" i="23"/>
  <c r="G58" i="23"/>
  <c r="G57" i="23"/>
  <c r="G56" i="23"/>
  <c r="G53" i="23"/>
  <c r="G52" i="23"/>
  <c r="G51" i="23"/>
  <c r="G50" i="23"/>
  <c r="G49" i="23"/>
  <c r="G47" i="23"/>
  <c r="G46" i="23"/>
  <c r="G45" i="23"/>
  <c r="G44" i="23"/>
  <c r="G43" i="23"/>
  <c r="G42" i="23"/>
  <c r="G41" i="23"/>
  <c r="G40" i="23"/>
  <c r="G39" i="23"/>
  <c r="G38" i="23"/>
  <c r="G37" i="23"/>
  <c r="G36" i="23"/>
  <c r="G35" i="23"/>
  <c r="G34" i="23"/>
  <c r="G31" i="23"/>
  <c r="G30" i="23"/>
  <c r="G29" i="23"/>
  <c r="G28" i="23"/>
  <c r="G27" i="23"/>
  <c r="G26" i="23"/>
  <c r="G25" i="23"/>
  <c r="G24" i="23"/>
  <c r="G23" i="23"/>
  <c r="G22" i="23"/>
  <c r="G21" i="23"/>
  <c r="G20" i="23"/>
  <c r="G19" i="23"/>
  <c r="G17" i="23"/>
  <c r="G16" i="23"/>
  <c r="G15" i="23"/>
  <c r="G14" i="23"/>
  <c r="G13" i="23"/>
  <c r="G12" i="23"/>
  <c r="G11" i="23"/>
  <c r="G10" i="23"/>
  <c r="G9" i="23"/>
  <c r="F55" i="23"/>
  <c r="F54" i="23" s="1"/>
  <c r="E55" i="23"/>
  <c r="E54" i="23" s="1"/>
  <c r="D55" i="23"/>
  <c r="D54" i="23" s="1"/>
  <c r="F48" i="23"/>
  <c r="E48" i="23"/>
  <c r="D48" i="23"/>
  <c r="F33" i="23"/>
  <c r="E33" i="23"/>
  <c r="D33" i="23"/>
  <c r="F8" i="23"/>
  <c r="E8" i="23"/>
  <c r="D8" i="23"/>
  <c r="C55" i="23"/>
  <c r="C54" i="23" s="1"/>
  <c r="C48" i="23"/>
  <c r="C33" i="23"/>
  <c r="C8" i="23"/>
  <c r="S56" i="1"/>
  <c r="R56" i="1"/>
  <c r="R55" i="1" s="1"/>
  <c r="Q56" i="1"/>
  <c r="Q55" i="1" s="1"/>
  <c r="P56" i="1"/>
  <c r="P55" i="1" s="1"/>
  <c r="O56" i="1"/>
  <c r="O55" i="1" s="1"/>
  <c r="N56" i="1"/>
  <c r="N55" i="1" s="1"/>
  <c r="M56" i="1"/>
  <c r="M55" i="1" s="1"/>
  <c r="L56" i="1"/>
  <c r="L55" i="1" s="1"/>
  <c r="K56" i="1"/>
  <c r="K55" i="1" s="1"/>
  <c r="J56" i="1"/>
  <c r="J55" i="1" s="1"/>
  <c r="I56" i="1"/>
  <c r="I55" i="1" s="1"/>
  <c r="H56" i="1"/>
  <c r="H55" i="1" s="1"/>
  <c r="G56" i="1"/>
  <c r="G55" i="1" s="1"/>
  <c r="F56" i="1"/>
  <c r="F55" i="1" s="1"/>
  <c r="E56" i="1"/>
  <c r="E55" i="1" s="1"/>
  <c r="D56" i="1"/>
  <c r="D55" i="1" s="1"/>
  <c r="C56" i="1"/>
  <c r="C55" i="1" s="1"/>
  <c r="S55" i="1"/>
  <c r="S49" i="1"/>
  <c r="R49" i="1"/>
  <c r="Q49" i="1"/>
  <c r="P49" i="1"/>
  <c r="O49" i="1"/>
  <c r="N49" i="1"/>
  <c r="M49" i="1"/>
  <c r="L49" i="1"/>
  <c r="K49" i="1"/>
  <c r="J49" i="1"/>
  <c r="I49" i="1"/>
  <c r="H49" i="1"/>
  <c r="G49" i="1"/>
  <c r="F49" i="1"/>
  <c r="E49" i="1"/>
  <c r="D49" i="1"/>
  <c r="C49" i="1"/>
  <c r="S34" i="1"/>
  <c r="R34" i="1"/>
  <c r="Q34" i="1"/>
  <c r="P34" i="1"/>
  <c r="O34" i="1"/>
  <c r="N34" i="1"/>
  <c r="M34" i="1"/>
  <c r="L34" i="1"/>
  <c r="K34" i="1"/>
  <c r="J34" i="1"/>
  <c r="I34" i="1"/>
  <c r="H34" i="1"/>
  <c r="G34" i="1"/>
  <c r="F34" i="1"/>
  <c r="E34" i="1"/>
  <c r="D34" i="1"/>
  <c r="C34" i="1"/>
  <c r="S9" i="1"/>
  <c r="R9" i="1"/>
  <c r="Q9" i="1"/>
  <c r="P9" i="1"/>
  <c r="O9" i="1"/>
  <c r="N9" i="1"/>
  <c r="M9" i="1"/>
  <c r="L9" i="1"/>
  <c r="K9" i="1"/>
  <c r="J9" i="1"/>
  <c r="I9" i="1"/>
  <c r="H9" i="1"/>
  <c r="G9" i="1"/>
  <c r="F9" i="1"/>
  <c r="E9" i="1"/>
  <c r="D9" i="1"/>
  <c r="C9" i="1"/>
  <c r="D56" i="2"/>
  <c r="D55" i="2" s="1"/>
  <c r="E56" i="2"/>
  <c r="E55" i="2" s="1"/>
  <c r="F56" i="2"/>
  <c r="F55" i="2" s="1"/>
  <c r="C56" i="2"/>
  <c r="C55" i="2" s="1"/>
  <c r="D49" i="2"/>
  <c r="E49" i="2"/>
  <c r="F49" i="2"/>
  <c r="C49" i="2"/>
  <c r="D34" i="2"/>
  <c r="E34" i="2"/>
  <c r="F34" i="2"/>
  <c r="C34" i="2"/>
  <c r="D9" i="2"/>
  <c r="D8" i="2" s="1"/>
  <c r="D7" i="2" s="1"/>
  <c r="E9" i="2"/>
  <c r="F9" i="2"/>
  <c r="F8" i="2" s="1"/>
  <c r="F7" i="2" s="1"/>
  <c r="C9" i="2"/>
  <c r="G73" i="2"/>
  <c r="G72" i="2"/>
  <c r="G71" i="2"/>
  <c r="G70" i="2"/>
  <c r="G69" i="2"/>
  <c r="G68" i="2"/>
  <c r="G67" i="2"/>
  <c r="G66" i="2"/>
  <c r="G65" i="2"/>
  <c r="G64" i="2"/>
  <c r="G63" i="2"/>
  <c r="G62" i="2"/>
  <c r="G61" i="2"/>
  <c r="G60" i="2"/>
  <c r="G59" i="2"/>
  <c r="G58" i="2"/>
  <c r="G57" i="2"/>
  <c r="G54" i="2"/>
  <c r="G53" i="2"/>
  <c r="G52" i="2"/>
  <c r="G51" i="2"/>
  <c r="G50" i="2"/>
  <c r="G48" i="2"/>
  <c r="G47" i="2"/>
  <c r="G46" i="2"/>
  <c r="G45" i="2"/>
  <c r="G44" i="2"/>
  <c r="G43" i="2"/>
  <c r="G42" i="2"/>
  <c r="G41" i="2"/>
  <c r="G40" i="2"/>
  <c r="G39" i="2"/>
  <c r="G38" i="2"/>
  <c r="G37" i="2"/>
  <c r="G36" i="2"/>
  <c r="G35" i="2"/>
  <c r="G32" i="2"/>
  <c r="G31" i="2"/>
  <c r="G30" i="2"/>
  <c r="G29" i="2"/>
  <c r="G28" i="2"/>
  <c r="G27" i="2"/>
  <c r="G26" i="2"/>
  <c r="G25" i="2"/>
  <c r="G24" i="2"/>
  <c r="G23" i="2"/>
  <c r="G22" i="2"/>
  <c r="G21" i="2"/>
  <c r="G20" i="2"/>
  <c r="G18" i="2"/>
  <c r="G17" i="2"/>
  <c r="G16" i="2"/>
  <c r="G15" i="2"/>
  <c r="G14" i="2"/>
  <c r="G13" i="2"/>
  <c r="G12" i="2"/>
  <c r="G11" i="2"/>
  <c r="G10" i="2"/>
  <c r="R8" i="1" l="1"/>
  <c r="R7" i="1" s="1"/>
  <c r="R6" i="1" s="1"/>
  <c r="F8" i="1"/>
  <c r="F7" i="1" s="1"/>
  <c r="F6" i="1" s="1"/>
  <c r="J8" i="1"/>
  <c r="J7" i="1" s="1"/>
  <c r="J6" i="1" s="1"/>
  <c r="N8" i="1"/>
  <c r="N7" i="1" s="1"/>
  <c r="N6" i="1" s="1"/>
  <c r="M8" i="1"/>
  <c r="M7" i="1" s="1"/>
  <c r="M6" i="1" s="1"/>
  <c r="J27" i="30"/>
  <c r="G5" i="30"/>
  <c r="H9" i="29"/>
  <c r="G54" i="23"/>
  <c r="E59" i="55"/>
  <c r="E44" i="55"/>
  <c r="E32" i="55"/>
  <c r="E20" i="55"/>
  <c r="E8" i="1"/>
  <c r="E7" i="1" s="1"/>
  <c r="E6" i="1" s="1"/>
  <c r="E50" i="55"/>
  <c r="C5" i="30"/>
  <c r="J6" i="30"/>
  <c r="H9" i="56"/>
  <c r="G34" i="2"/>
  <c r="G49" i="2"/>
  <c r="C8" i="1"/>
  <c r="C7" i="1" s="1"/>
  <c r="C6" i="1" s="1"/>
  <c r="G8" i="1"/>
  <c r="G7" i="1" s="1"/>
  <c r="G6" i="1" s="1"/>
  <c r="K8" i="1"/>
  <c r="K7" i="1" s="1"/>
  <c r="K6" i="1" s="1"/>
  <c r="O8" i="1"/>
  <c r="O7" i="1" s="1"/>
  <c r="O6" i="1" s="1"/>
  <c r="S8" i="1"/>
  <c r="S7" i="1" s="1"/>
  <c r="S6" i="1" s="1"/>
  <c r="I8" i="1"/>
  <c r="I7" i="1" s="1"/>
  <c r="I6" i="1" s="1"/>
  <c r="Q8" i="1"/>
  <c r="Q7" i="1" s="1"/>
  <c r="Q6" i="1" s="1"/>
  <c r="G48" i="23"/>
  <c r="G8" i="23"/>
  <c r="G18" i="23"/>
  <c r="E74" i="55"/>
  <c r="E62" i="55"/>
  <c r="E47" i="55"/>
  <c r="E35" i="55"/>
  <c r="E23" i="55"/>
  <c r="E81" i="55"/>
  <c r="E11" i="55"/>
  <c r="E71" i="55"/>
  <c r="E8" i="55"/>
  <c r="E77" i="55"/>
  <c r="E65" i="55"/>
  <c r="E53" i="55"/>
  <c r="E38" i="55"/>
  <c r="E26" i="55"/>
  <c r="E14" i="55"/>
  <c r="E68" i="55"/>
  <c r="E56" i="55"/>
  <c r="E41" i="55"/>
  <c r="E29" i="55"/>
  <c r="E17" i="55"/>
  <c r="G9" i="2"/>
  <c r="F7" i="23"/>
  <c r="F6" i="23" s="1"/>
  <c r="F5" i="23" s="1"/>
  <c r="F6" i="2"/>
  <c r="G55" i="23"/>
  <c r="C8" i="2"/>
  <c r="C7" i="2" s="1"/>
  <c r="C6" i="2" s="1"/>
  <c r="D8" i="1"/>
  <c r="D7" i="1" s="1"/>
  <c r="D6" i="1" s="1"/>
  <c r="G19" i="2"/>
  <c r="C7" i="23"/>
  <c r="D7" i="23"/>
  <c r="D6" i="23" s="1"/>
  <c r="D5" i="23" s="1"/>
  <c r="E7" i="23"/>
  <c r="E6" i="23" s="1"/>
  <c r="E5" i="23" s="1"/>
  <c r="G33" i="23"/>
  <c r="H8" i="1"/>
  <c r="H7" i="1" s="1"/>
  <c r="H6" i="1" s="1"/>
  <c r="L8" i="1"/>
  <c r="L7" i="1" s="1"/>
  <c r="L6" i="1" s="1"/>
  <c r="P8" i="1"/>
  <c r="P7" i="1" s="1"/>
  <c r="P6" i="1" s="1"/>
  <c r="G55" i="2"/>
  <c r="G56" i="2"/>
  <c r="D6" i="2"/>
  <c r="E8" i="2"/>
  <c r="E7" i="2" s="1"/>
  <c r="E6" i="2" s="1"/>
  <c r="E7" i="6" l="1"/>
  <c r="F7" i="6" s="1"/>
  <c r="J5" i="30"/>
  <c r="G8" i="2"/>
  <c r="E4" i="55"/>
  <c r="E3" i="55" s="1"/>
  <c r="C6" i="23"/>
  <c r="G7" i="23"/>
  <c r="G7" i="2"/>
  <c r="G6" i="2"/>
  <c r="C5" i="23" l="1"/>
  <c r="G5" i="23" s="1"/>
  <c r="G6" i="23"/>
  <c r="E73" i="6"/>
  <c r="F73" i="6" s="1"/>
  <c r="E72" i="6"/>
  <c r="F72" i="6" s="1"/>
  <c r="E71" i="6"/>
  <c r="F71" i="6" s="1"/>
  <c r="E70" i="6"/>
  <c r="F70" i="6" s="1"/>
  <c r="E69" i="6"/>
  <c r="F69" i="6" s="1"/>
  <c r="E68" i="6"/>
  <c r="F68" i="6" s="1"/>
  <c r="E67" i="6"/>
  <c r="F67" i="6" s="1"/>
  <c r="E66" i="6"/>
  <c r="F66" i="6" s="1"/>
  <c r="E65" i="6"/>
  <c r="F65" i="6" s="1"/>
  <c r="E64" i="6"/>
  <c r="F64" i="6" s="1"/>
  <c r="E63" i="6"/>
  <c r="F63" i="6" s="1"/>
  <c r="E62" i="6"/>
  <c r="F62" i="6" s="1"/>
  <c r="E61" i="6"/>
  <c r="F61" i="6" s="1"/>
  <c r="E60" i="6"/>
  <c r="F60" i="6" s="1"/>
  <c r="E59" i="6"/>
  <c r="F59" i="6" s="1"/>
  <c r="E58" i="6"/>
  <c r="F58" i="6" s="1"/>
  <c r="E57" i="6"/>
  <c r="F57" i="6" s="1"/>
  <c r="E56" i="6"/>
  <c r="F56" i="6" s="1"/>
  <c r="E55" i="6"/>
  <c r="F55" i="6" s="1"/>
  <c r="E54" i="6"/>
  <c r="F54" i="6" s="1"/>
  <c r="E53" i="6"/>
  <c r="F53" i="6" s="1"/>
  <c r="E52" i="6"/>
  <c r="F52" i="6" s="1"/>
  <c r="E51" i="6"/>
  <c r="F51" i="6" s="1"/>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E38" i="6"/>
  <c r="F38" i="6" s="1"/>
  <c r="E37" i="6"/>
  <c r="F37" i="6" s="1"/>
  <c r="E36" i="6"/>
  <c r="F36" i="6" s="1"/>
  <c r="E35" i="6"/>
  <c r="F35" i="6" s="1"/>
  <c r="E34" i="6"/>
  <c r="F34" i="6" s="1"/>
  <c r="E32" i="6"/>
  <c r="F32" i="6" s="1"/>
  <c r="E31" i="6"/>
  <c r="F31" i="6" s="1"/>
  <c r="E30" i="6"/>
  <c r="F30" i="6" s="1"/>
  <c r="E29" i="6"/>
  <c r="F29" i="6" s="1"/>
  <c r="E28" i="6"/>
  <c r="F28" i="6" s="1"/>
  <c r="E27" i="6"/>
  <c r="F27" i="6" s="1"/>
  <c r="E26" i="6"/>
  <c r="F26" i="6" s="1"/>
  <c r="E25" i="6"/>
  <c r="F25" i="6" s="1"/>
  <c r="E24" i="6"/>
  <c r="F24" i="6" s="1"/>
  <c r="E23" i="6"/>
  <c r="F23" i="6" s="1"/>
  <c r="E22" i="6"/>
  <c r="F22" i="6" s="1"/>
  <c r="E21" i="6"/>
  <c r="F21" i="6" s="1"/>
  <c r="E20" i="6"/>
  <c r="F20" i="6" s="1"/>
  <c r="E19" i="6"/>
  <c r="F19" i="6" s="1"/>
  <c r="E18" i="6"/>
  <c r="F18" i="6" s="1"/>
  <c r="E17" i="6"/>
  <c r="F17" i="6" s="1"/>
  <c r="E16" i="6"/>
  <c r="F16" i="6" s="1"/>
  <c r="E15" i="6"/>
  <c r="F15" i="6" s="1"/>
  <c r="E14" i="6"/>
  <c r="F14" i="6" s="1"/>
  <c r="E13" i="6"/>
  <c r="F13" i="6" s="1"/>
  <c r="E12" i="6"/>
  <c r="F12" i="6" s="1"/>
  <c r="E11" i="6"/>
  <c r="F11" i="6" s="1"/>
  <c r="E10" i="6"/>
  <c r="F10" i="6" s="1"/>
  <c r="E9" i="6"/>
  <c r="F9" i="6" s="1"/>
  <c r="E8" i="6"/>
  <c r="F8" i="6" s="1"/>
  <c r="J15" i="28"/>
  <c r="J16" i="28"/>
  <c r="J17" i="28"/>
  <c r="J18" i="28"/>
  <c r="J19" i="28"/>
  <c r="J20" i="28"/>
  <c r="J25" i="28"/>
  <c r="J27" i="28"/>
  <c r="J29" i="28"/>
  <c r="J30" i="28"/>
  <c r="J13" i="28" l="1"/>
  <c r="J23" i="28"/>
</calcChain>
</file>

<file path=xl/sharedStrings.xml><?xml version="1.0" encoding="utf-8"?>
<sst xmlns="http://schemas.openxmlformats.org/spreadsheetml/2006/main" count="4039" uniqueCount="542">
  <si>
    <t>จ้างเหมาฯ</t>
  </si>
  <si>
    <t>ลูกจ้างประจำ</t>
  </si>
  <si>
    <t xml:space="preserve"> ชนิดสัตว์......</t>
  </si>
  <si>
    <t>ประเภท - รายการ</t>
  </si>
  <si>
    <t>งบประมาณ</t>
  </si>
  <si>
    <t xml:space="preserve">รวมทั้งสิ้น </t>
  </si>
  <si>
    <t>1.1.1</t>
  </si>
  <si>
    <t>1.1.2</t>
  </si>
  <si>
    <t>1.2</t>
  </si>
  <si>
    <t>พนักงานราชการ</t>
  </si>
  <si>
    <t>งบดำเนินงาน</t>
  </si>
  <si>
    <t>ค่าตอบแทน ใช้สอย และวัสดุ</t>
  </si>
  <si>
    <t>ค่าตอบแทน (ระบุ)</t>
  </si>
  <si>
    <t xml:space="preserve"> - ค่าอาหารทำการนอกเวลา</t>
  </si>
  <si>
    <t xml:space="preserve"> - ค่าเช่าบ้าน </t>
  </si>
  <si>
    <t xml:space="preserve"> - เงินตอบแทนพิเศษพนักงานราชการ</t>
  </si>
  <si>
    <t xml:space="preserve"> - ค่าตอบแทนผู้ที่ปฏิบัติงานในพื้นที่เสี่ยงภัย</t>
  </si>
  <si>
    <t xml:space="preserve"> - ค่าตอบแทนวิทยากร</t>
  </si>
  <si>
    <t xml:space="preserve"> - ค่าเบี้ยประชุมกรรมการ</t>
  </si>
  <si>
    <t>ค่าใช้สอย (ระบุ)</t>
  </si>
  <si>
    <t xml:space="preserve"> - ค่าซ่อมแซมยานพาหนะและขนส่ง</t>
  </si>
  <si>
    <t xml:space="preserve"> - ค่าซ่อมแซมครุภัณฑ์</t>
  </si>
  <si>
    <t xml:space="preserve"> - ค่าซ่อมแซมสิ่งก่อสร้าง</t>
  </si>
  <si>
    <t xml:space="preserve"> - ค่าเช่าทรัพย์สิน</t>
  </si>
  <si>
    <t xml:space="preserve"> - ค่าจ้างเหมาบริการ</t>
  </si>
  <si>
    <t xml:space="preserve"> - ค่าใช้จ่ายในการสัมมนาและฝึกอบรม</t>
  </si>
  <si>
    <t xml:space="preserve"> - ค่ารับรองและพิธีการ</t>
  </si>
  <si>
    <t xml:space="preserve"> - เงินสมทบกองทุนประกันสังคม</t>
  </si>
  <si>
    <t xml:space="preserve"> - ค่าโฆษณาและเผยแพร่</t>
  </si>
  <si>
    <t xml:space="preserve"> - ค่ารางวัล</t>
  </si>
  <si>
    <t>ค่าวัสดุ (ระบุ)</t>
  </si>
  <si>
    <t xml:space="preserve"> - วัสดุสำนักงาน</t>
  </si>
  <si>
    <t xml:space="preserve"> - วัสดุเชื้อเพลิงและหล่อลื่น</t>
  </si>
  <si>
    <t xml:space="preserve"> - วัสดุก่อสร้าง</t>
  </si>
  <si>
    <t xml:space="preserve"> - วัสดุงานบ้านงานครัว</t>
  </si>
  <si>
    <t xml:space="preserve"> - วัสดุไฟฟ้าและวิทยุ</t>
  </si>
  <si>
    <t xml:space="preserve"> - วัสดุโฆษณาและเผยแพร่</t>
  </si>
  <si>
    <t xml:space="preserve"> - วัสดุเวชภัณฑ์</t>
  </si>
  <si>
    <t xml:space="preserve"> - วัสดุยานพาหนะ</t>
  </si>
  <si>
    <t xml:space="preserve"> - วัสดุคอมพิวเตอร์</t>
  </si>
  <si>
    <t xml:space="preserve"> - วัสดุเครื่องแต่งกาย</t>
  </si>
  <si>
    <t xml:space="preserve"> - วัสดุการเกษตร</t>
  </si>
  <si>
    <t xml:space="preserve"> - วัสดุสนามและการฝึก</t>
  </si>
  <si>
    <t>ค่าสาธารณูปโภค (ระบุ)</t>
  </si>
  <si>
    <t xml:space="preserve"> - ค่าโทรศัพท์</t>
  </si>
  <si>
    <t xml:space="preserve"> - ค่าไฟฟ้า</t>
  </si>
  <si>
    <t>งบลงทุน</t>
  </si>
  <si>
    <t>ค่าครุภัณฑ์</t>
  </si>
  <si>
    <t>ที่ดินและสิ่งก่อสร้าง</t>
  </si>
  <si>
    <t>รวม</t>
  </si>
  <si>
    <t>หน่วยนับ</t>
  </si>
  <si>
    <t>เพิ่ม/ลด</t>
  </si>
  <si>
    <t>%</t>
  </si>
  <si>
    <t>คำชี้แจง</t>
  </si>
  <si>
    <t>(ระบุรายละเอียดทุกประเภท - รายการ)</t>
  </si>
  <si>
    <t>สถานที่ดำเนินการ</t>
  </si>
  <si>
    <t>จำนวน</t>
  </si>
  <si>
    <t>คน</t>
  </si>
  <si>
    <t>รวมเงิน</t>
  </si>
  <si>
    <t>รวมทั้งสิ้น</t>
  </si>
  <si>
    <t>(ตัวอย่าง)</t>
  </si>
  <si>
    <t>จ่ายจริง</t>
  </si>
  <si>
    <t>จัดสรร</t>
  </si>
  <si>
    <t>ประเภท</t>
  </si>
  <si>
    <t>กิจกรรมย่อย/โครงการ.......................</t>
  </si>
  <si>
    <t>กิจกรรมย่อย</t>
  </si>
  <si>
    <t>ประมาณการรายจ่ายล่วงหน้า</t>
  </si>
  <si>
    <t xml:space="preserve">  </t>
  </si>
  <si>
    <t>เป้าหมาย</t>
  </si>
  <si>
    <t>หน่วยงาน</t>
  </si>
  <si>
    <t>หมายเหตุ</t>
  </si>
  <si>
    <t xml:space="preserve">             </t>
  </si>
  <si>
    <t>ข้าราชการ</t>
  </si>
  <si>
    <t>1)      สำนัก/กอง....</t>
  </si>
  <si>
    <t>.. จังหวัดๆละ...คน</t>
  </si>
  <si>
    <t>… อำเภอๆละ...คน</t>
  </si>
  <si>
    <t>ลำดับ</t>
  </si>
  <si>
    <r>
      <t>หน่วยงาน</t>
    </r>
    <r>
      <rPr>
        <sz val="16"/>
        <rFont val="TH SarabunPSK"/>
        <family val="2"/>
      </rPr>
      <t>....(สำนัก/กอง/ศูนย์/กลุ่ม).................................................................................................</t>
    </r>
    <r>
      <rPr>
        <b/>
        <sz val="16"/>
        <rFont val="TH SarabunPSK"/>
        <family val="2"/>
      </rPr>
      <t>กรมปศุสัตว์</t>
    </r>
  </si>
  <si>
    <t>เบิกจ่าย</t>
  </si>
  <si>
    <t>ครั้ง/รุ่น</t>
  </si>
  <si>
    <t>อัตราที่ตั้ง</t>
  </si>
  <si>
    <t>ยุทธศาสตร์/แผนงาน/ผลผลิต/กิจกรรม/
งบรายจ่าย/โครงการ/หลักสูตร/รายการ</t>
  </si>
  <si>
    <t>คำชี้แจง (เหตุผลความจำเป็นและ
ผลประโยชน์ที่คาดว่าจะได้รับ)</t>
  </si>
  <si>
    <t>วัน หรือ
ชม.</t>
  </si>
  <si>
    <t>คอลัมน์/...)</t>
  </si>
  <si>
    <t>ต่อครั้ง</t>
  </si>
  <si>
    <t>(1)</t>
  </si>
  <si>
    <t xml:space="preserve"> 1. รายละเอียดโครงการแนบท้ายแบบฟอร์มนี้</t>
  </si>
  <si>
    <t>(ค่าเอกสารและเบ็ดเตล็ด จำนวน 300 คน เฉลี่ย 50 บาท/คน เป็นเงิน   15,000 บาท)</t>
  </si>
  <si>
    <t xml:space="preserve"> - อื่น ๆ </t>
  </si>
  <si>
    <t xml:space="preserve"> (ค่าอาหารว่างวันละ 2 มื้อ ๆ ละ 25 บาท)</t>
  </si>
  <si>
    <t xml:space="preserve"> - ค่าอาหารว่าง</t>
  </si>
  <si>
    <t xml:space="preserve"> (ค่าอาหารวันละ 1 มื้อ ๆ ละ 150 บาท)</t>
  </si>
  <si>
    <t xml:space="preserve"> - ค่าอาหาร</t>
  </si>
  <si>
    <t xml:space="preserve"> - ค่าพาหนะ</t>
  </si>
  <si>
    <t xml:space="preserve"> - ค่าที่พัก</t>
  </si>
  <si>
    <t xml:space="preserve"> - ค่าวิทยากร (ไม่ใช่บุคลากรของรัฐ)</t>
  </si>
  <si>
    <r>
      <t>ผลประโยชน์ที่จะได้รับ</t>
    </r>
    <r>
      <rPr>
        <sz val="16"/>
        <rFont val="TH SarabunPSK"/>
        <family val="2"/>
      </rPr>
      <t xml:space="preserve">  เกษตรกรผลิตอาหารสัตว์ใช้เองมากขึ้น ลดต้นทุนค่าอาหาร และเป็นต้นแบบแก้ไขปัญหาอาหารสัตว์ราคาแพง</t>
    </r>
  </si>
  <si>
    <t xml:space="preserve"> - ค่าวิทยากร (บุคลากรของรัฐ)</t>
  </si>
  <si>
    <r>
      <t>กลุ่มเป้าหมาย</t>
    </r>
    <r>
      <rPr>
        <sz val="16"/>
        <rFont val="TH SarabunPSK"/>
        <family val="2"/>
      </rPr>
      <t xml:space="preserve"> เกษตรกร</t>
    </r>
  </si>
  <si>
    <t>สถานที่ราชการ</t>
  </si>
  <si>
    <r>
      <t xml:space="preserve">     </t>
    </r>
    <r>
      <rPr>
        <b/>
        <u/>
        <sz val="16"/>
        <rFont val="TH SarabunPSK"/>
        <family val="2"/>
      </rPr>
      <t>ในประเทศ</t>
    </r>
  </si>
  <si>
    <r>
      <t>วัตถุประสงค์</t>
    </r>
    <r>
      <rPr>
        <sz val="16"/>
        <rFont val="TH SarabunPSK"/>
        <family val="2"/>
      </rPr>
      <t xml:space="preserve">  ฝึกอบรมเกษตรกรทั้งภาคทฤษฎีและถาคปฏิบัติให้มีความรู้และทักษะสามารถผลิตอาหารสัตว์ใช้เองในฟาร์มได้</t>
    </r>
  </si>
  <si>
    <t>ไตรมาส 2</t>
  </si>
  <si>
    <t>1. หลักสูตรการจัดอบรมเกษตรกรหลักสูตรการผลิตอาหารสัตว์</t>
  </si>
  <si>
    <t>2. เกษตรกร / ผู้ประกอบการ จำนวน            ..... หลักสูตร</t>
  </si>
  <si>
    <t>(วัสดุอุปกรณ์เครื่องเขียน 150 คน เฉลี่ย 64 บาท/คน เป็นเงิน 9,600 บาท)</t>
  </si>
  <si>
    <t xml:space="preserve"> - อื่น ๆ</t>
  </si>
  <si>
    <t xml:space="preserve"> (ค่าอาหารกลางวันละ 2 มื้อ ๆ ละ 25 บาท)</t>
  </si>
  <si>
    <t xml:space="preserve"> (ค่าอาหารวันละ 2 มื้อ ๆ ละ 100 บาท)</t>
  </si>
  <si>
    <r>
      <t>ผลประโยชน์ที่จะได้รับ</t>
    </r>
    <r>
      <rPr>
        <sz val="16"/>
        <rFont val="TH SarabunPSK"/>
        <family val="2"/>
      </rPr>
      <t xml:space="preserve"> 1.เจ้าหน้าที่มีความรู้ทักษะและประสบการณ์เกี่ยวกับการเลี้ยงสัตว์ที่เหมาะสมสอดคล้องกับศักยภาพของพื้นที่ 2. เจ้าหน้าที่มีความมั่นใจในการให้ความรู้ คำแนะนำในการแก้ไขปัญหาของเกษตรกร</t>
    </r>
  </si>
  <si>
    <r>
      <t>กลุ่มเป้าหมาย</t>
    </r>
    <r>
      <rPr>
        <sz val="16"/>
        <rFont val="TH SarabunPSK"/>
        <family val="2"/>
      </rPr>
      <t xml:space="preserve">  เจ้าหน้าที่กรมปศุสัตว์</t>
    </r>
  </si>
  <si>
    <t>สถานที่เอกชน</t>
  </si>
  <si>
    <r>
      <t>วัตถุประสงค์</t>
    </r>
    <r>
      <rPr>
        <sz val="16"/>
        <rFont val="TH SarabunPSK"/>
        <family val="2"/>
      </rPr>
      <t xml:space="preserve"> เพื่อพัฒนาความรู้ทักษะและประสบการณ์ของเจ้าหน้าที่สำหรับการติดตามให้ความรู้และบริการ รวมทั้งแก้ไขปัญหาให้กับเกษตรกรผู้เลี้ยงสัตว์</t>
    </r>
  </si>
  <si>
    <t>ไตรมาส 1</t>
  </si>
  <si>
    <t>1. หลักสูตรการเพิ่มประสิทธิภาพการปฏิบัติงานของเจ้าหน้าที่</t>
  </si>
  <si>
    <t>1. เจ้าหน้าที่  จำนวน ...... หลักสูตร</t>
  </si>
  <si>
    <t>สถานที่ดำเนินการ/ไตรมาส</t>
  </si>
  <si>
    <t xml:space="preserve"> หน่วย : บาท</t>
  </si>
  <si>
    <t>สำนัก /กอง......................................</t>
  </si>
  <si>
    <t>กรมปศุสัตว์</t>
  </si>
  <si>
    <t>กระทรวงเกษตรและสหกรณ์</t>
  </si>
  <si>
    <t>1. หลักสูตร...............................................</t>
  </si>
  <si>
    <t>โครงการ/หลักสูตร</t>
  </si>
  <si>
    <t>ผลสัมฤทธิ์(ผลที่คาดว่าจะได้รับ)</t>
  </si>
  <si>
    <t>วิธีการวัดผลโครงการ</t>
  </si>
  <si>
    <t>จำนวนบุคลากรที่ดำเนินงานในปี 2560 (คน)</t>
  </si>
  <si>
    <t>ไตรมาสที่ 1</t>
  </si>
  <si>
    <t>ไตรมาสที่ 2</t>
  </si>
  <si>
    <t>ไตรมาสที่ 3</t>
  </si>
  <si>
    <t>ไตรมาสที่ 4</t>
  </si>
  <si>
    <t>ตัวชี้วัด (KPI)</t>
  </si>
  <si>
    <t>ปัจจัยนำเข้า (Input)</t>
  </si>
  <si>
    <t>กระบวนการหลัก (Process)</t>
  </si>
  <si>
    <t>ผลผลิตย่อย (Output)</t>
  </si>
  <si>
    <t>ผลผลิต (Output)</t>
  </si>
  <si>
    <t>สำนัก/กอง.....................................</t>
  </si>
  <si>
    <t>กิจกรรม / ขั้นตอนการดำเนินงาน</t>
  </si>
  <si>
    <t>ตัวชี้วัด</t>
  </si>
  <si>
    <t>ผู้รับผิดชอบ</t>
  </si>
  <si>
    <t>งบเงินอุดหนุน</t>
  </si>
  <si>
    <t>งบรายจ่ายอื่น</t>
  </si>
  <si>
    <t xml:space="preserve"> - ค่าภาษี ค่าธรรมเนียม</t>
  </si>
  <si>
    <t xml:space="preserve"> - วัสดุวิทยาศาสตร์หรือการแพทย์</t>
  </si>
  <si>
    <t xml:space="preserve"> - วัสดุหนังสือวารสารและตำรา</t>
  </si>
  <si>
    <t xml:space="preserve"> - ค่าประปา</t>
  </si>
  <si>
    <t xml:space="preserve"> - ค่าบริการสื่อสารและโทรคมนาคม</t>
  </si>
  <si>
    <t>สำนัก/กอง.........................................</t>
  </si>
  <si>
    <t>2)      สสอ. ......</t>
  </si>
  <si>
    <t>3)      สนง.ปศจ...จังหวัด</t>
  </si>
  <si>
    <t>4)      สนง.ปศอ....อำเภอ</t>
  </si>
  <si>
    <t>5)      ศูนย์...  ศูนย์</t>
  </si>
  <si>
    <t>6)      สถานี....สถานี</t>
  </si>
  <si>
    <t>9)      ด่าน....ด่าน</t>
  </si>
  <si>
    <t>10)       </t>
  </si>
  <si>
    <t xml:space="preserve">1. จ้างเหมาบุคลากร </t>
  </si>
  <si>
    <t xml:space="preserve">ระยะเวลาจ้าง(เดือน) </t>
  </si>
  <si>
    <t>ค่าจ้างต่อเดือน(บาท)</t>
  </si>
  <si>
    <t xml:space="preserve">2. จ้างเหมาอื่น ๆ (ระบุ……. ) </t>
  </si>
  <si>
    <t>ตำแหน่งงาน</t>
  </si>
  <si>
    <t>จำนวนอัตราที่จ้าง</t>
  </si>
  <si>
    <t>รวมงบประมาณ</t>
  </si>
  <si>
    <t>พื้นที่ดำเนินการที่ได้รับงบเงินอุดหนุน</t>
  </si>
  <si>
    <t>ตำบล</t>
  </si>
  <si>
    <t>อำเภอ</t>
  </si>
  <si>
    <t>จังหวัด</t>
  </si>
  <si>
    <t xml:space="preserve">หน่วยเบิกจ่าย (ระบุ) </t>
  </si>
  <si>
    <t>สรุปจำนวนบุคคลากรที่ดำเนินการในปี 2560</t>
  </si>
  <si>
    <t xml:space="preserve"> - ค่าไปรษณีย์</t>
  </si>
  <si>
    <r>
      <t>หน่วยงาน</t>
    </r>
    <r>
      <rPr>
        <sz val="16"/>
        <rFont val="TH SarabunPSK"/>
        <family val="2"/>
      </rPr>
      <t>....</t>
    </r>
    <r>
      <rPr>
        <b/>
        <sz val="16"/>
        <rFont val="TH SarabunPSK"/>
        <family val="2"/>
      </rPr>
      <t>(สำนัก/กอง/ศูนย์/กลุ่ม)</t>
    </r>
    <r>
      <rPr>
        <sz val="16"/>
        <rFont val="TH SarabunPSK"/>
        <family val="2"/>
      </rPr>
      <t xml:space="preserve">.............................................. </t>
    </r>
  </si>
  <si>
    <t>คำชี้แจง 
(เหตุผลความจำเป็นและ
ประโยชน์ที่คาดว่าจะได้รับ)</t>
  </si>
  <si>
    <t>ศูนย์/สถานี ......</t>
  </si>
  <si>
    <t xml:space="preserve"> 2. ให้ระบุแต่ละโครงการอยู่ในเดือนใด </t>
  </si>
  <si>
    <t>*งบประมาณ</t>
  </si>
  <si>
    <t>หน่วย : บาท (ลงหลักร้อย)</t>
  </si>
  <si>
    <t xml:space="preserve">หน่วย : บาท (ลงหลักร้อย) </t>
  </si>
  <si>
    <t xml:space="preserve">หน่วย: บาท (ลงหลักร้อย) </t>
  </si>
  <si>
    <t xml:space="preserve"> - ค่าเบี้ยเลี้ยง ค่าเช่าที่พักและค่าพาหนะ</t>
  </si>
  <si>
    <t>กิจกรรมย่อย...........................................................................................................................................</t>
  </si>
  <si>
    <t>สำนัก/กอง………………………………………………………………………………..</t>
  </si>
  <si>
    <t>กิจกรรมหลัก ....................................................................................................................</t>
  </si>
  <si>
    <t>ผลลัพธ์ (Outcome)</t>
  </si>
  <si>
    <t>17.</t>
  </si>
  <si>
    <t xml:space="preserve"> - ค่าตอบแทนผู้ปฏิบัติงานให้ทางราชการ</t>
  </si>
  <si>
    <t>ปี 2566</t>
  </si>
  <si>
    <t>ปี 2567</t>
  </si>
  <si>
    <t>ปี 2568</t>
  </si>
  <si>
    <t>ปี 2569</t>
  </si>
  <si>
    <t>ปี 2570</t>
  </si>
  <si>
    <t>ปี 2571</t>
  </si>
  <si>
    <t>ปี 2572</t>
  </si>
  <si>
    <t>ปี 2573</t>
  </si>
  <si>
    <t>ปี 2574</t>
  </si>
  <si>
    <t>ปี 2575</t>
  </si>
  <si>
    <t>ปี 2576</t>
  </si>
  <si>
    <t>ปี 2577</t>
  </si>
  <si>
    <t>ปี 2578</t>
  </si>
  <si>
    <t>ปี 2579</t>
  </si>
  <si>
    <t>ปี 2580</t>
  </si>
  <si>
    <t xml:space="preserve">กิจกรรมย่อย: </t>
  </si>
  <si>
    <t>โครงการ :</t>
  </si>
  <si>
    <t>กระทรวงเกษตรและสหกรณ์ กรมปศุสัตว์</t>
  </si>
  <si>
    <t xml:space="preserve">สำนัก/กอง............................................................................................. </t>
  </si>
  <si>
    <t>สถานะความพร้อม</t>
  </si>
  <si>
    <t>สรุปคำของบลงทุน</t>
  </si>
  <si>
    <t xml:space="preserve">ทดแทนครุภัณฑ์  
</t>
  </si>
  <si>
    <t>ลำดับที่</t>
  </si>
  <si>
    <t>ค่าที่ดินและสิ่งก่อสร้าง</t>
  </si>
  <si>
    <t xml:space="preserve">spec.
</t>
  </si>
  <si>
    <t xml:space="preserve">ใบเสนอราคา/หน่วย </t>
  </si>
  <si>
    <t>ความพร้อมเอกสาร
(ไม่เกิน 3 เดือน)</t>
  </si>
  <si>
    <r>
      <t xml:space="preserve">ลำดับความสำคัญ
</t>
    </r>
    <r>
      <rPr>
        <b/>
        <sz val="14"/>
        <rFont val="TH SarabunPSK"/>
        <family val="2"/>
      </rPr>
      <t>(เรียงลำดับความสำคัญจากมากไปน้อย)</t>
    </r>
  </si>
  <si>
    <t xml:space="preserve">หน่วยนับ
(เช่น คัน เครื่อง ฯลฯ) </t>
  </si>
  <si>
    <t>ทดแทน</t>
  </si>
  <si>
    <t>เพิ่มประสิทธิภาพ
(ขอใหม่)</t>
  </si>
  <si>
    <t>หน่วยงานที่รับผิดชอบ</t>
  </si>
  <si>
    <t>(บาท)</t>
  </si>
  <si>
    <t xml:space="preserve">มี
(ระบุ ปี) </t>
  </si>
  <si>
    <t xml:space="preserve">งบประมาณ  </t>
  </si>
  <si>
    <t>หมายเลขครุภัณฑ์</t>
  </si>
  <si>
    <t>ยุทธศาสตร์ที่ .......................</t>
  </si>
  <si>
    <t>แผนงาน.....................</t>
  </si>
  <si>
    <t xml:space="preserve"> </t>
  </si>
  <si>
    <t>โครงการ/ผลผลิต............</t>
  </si>
  <si>
    <t>กิจกรรม............</t>
  </si>
  <si>
    <t>1. งบลงทุน</t>
  </si>
  <si>
    <t>1) ครุภัณฑ์</t>
  </si>
  <si>
    <t>1.1) ครุภัณฑ์ที่มีราคาต่อหน่วยต่ำกว่า 1 ล้านบาท</t>
  </si>
  <si>
    <t>(1) ครุภัณฑ์คอมพิวเตอร์</t>
  </si>
  <si>
    <t>(1.1) ชื่อรายการ.....(ให้ระบุ ตำบล อำเภอ จังหวัด)</t>
  </si>
  <si>
    <t>(2) ครุภัณฑ์วิทยาศาสตร์</t>
  </si>
  <si>
    <t>(2.1) รายการ.....</t>
  </si>
  <si>
    <t>(3) ครุภัณฑ์การเกษตร</t>
  </si>
  <si>
    <t>(3.1) รายการ.....</t>
  </si>
  <si>
    <t>(4) ครุภัณฑ์ยานพาหนะและขนส่ง</t>
  </si>
  <si>
    <t>(4.1) รายการ.....</t>
  </si>
  <si>
    <t>(5) ครุภัณฑ์สำนักงาน</t>
  </si>
  <si>
    <t>(5.1) รายการ.....</t>
  </si>
  <si>
    <t>(6) ครุภัณฑ์โฆษณาและเผยแพร่</t>
  </si>
  <si>
    <t>(6.1) รายการ.....</t>
  </si>
  <si>
    <t>(7) ครุภัณฑ์ไฟฟ้าและวิทยุ</t>
  </si>
  <si>
    <t>(7.1) รายการ.....</t>
  </si>
  <si>
    <t>(8) ครุภัณฑ์สนาม</t>
  </si>
  <si>
    <t>(8.1) รายการ.....</t>
  </si>
  <si>
    <t>(9) ครุภัณฑ์โรงงาน</t>
  </si>
  <si>
    <t>(9.1) รายการ.....</t>
  </si>
  <si>
    <t>(10) ครุภัณฑ์งานบ้านงานครัว</t>
  </si>
  <si>
    <t>(10.1) รายการ.....</t>
  </si>
  <si>
    <t>1.2) ครุภัณฑ์ที่มีราคาต่อหน่วยตั้งแต่ 1 ล้านบาท ขึ้นไป</t>
  </si>
  <si>
    <t>2) ค่าที่ดิน และสิ่งก่อสร้าง</t>
  </si>
  <si>
    <t>2.1) ที่ดินและสิ่งก่อสร้างที่มีราคาต่อหน่วยต่ำกว่า 10 ล้านบาท</t>
  </si>
  <si>
    <t>(1.1) รายการ.....</t>
  </si>
  <si>
    <t>2.2) ที่ดินและสิ่งก่อสร้างที่มีราคาต่อหน่วยตั้งแต่ 10 ล้านบาท ขึ้นไป</t>
  </si>
  <si>
    <t>วัน</t>
  </si>
  <si>
    <r>
      <t>หน่วยงาน</t>
    </r>
    <r>
      <rPr>
        <sz val="16"/>
        <rFont val="TH SarabunPSK"/>
        <family val="2"/>
      </rPr>
      <t>....</t>
    </r>
    <r>
      <rPr>
        <b/>
        <sz val="16"/>
        <rFont val="TH SarabunPSK"/>
        <family val="2"/>
      </rPr>
      <t>(สำนัก/กอง/ศูนย์/กลุ่ม)</t>
    </r>
    <r>
      <rPr>
        <sz val="16"/>
        <rFont val="TH SarabunPSK"/>
        <family val="2"/>
      </rPr>
      <t>.................................................................................................</t>
    </r>
  </si>
  <si>
    <t>.................</t>
  </si>
  <si>
    <t xml:space="preserve"> - เงินสมทบกองทุนเงินทดแทน</t>
  </si>
  <si>
    <r>
      <t xml:space="preserve">* งบประมาณที่จัดสรรลงรายเดือน </t>
    </r>
    <r>
      <rPr>
        <b/>
        <sz val="16"/>
        <color indexed="10"/>
        <rFont val="TH SarabunPSK"/>
        <family val="2"/>
      </rPr>
      <t xml:space="preserve">ให้ลงท้ายหลักร้อย </t>
    </r>
  </si>
  <si>
    <t>ค่าจ้างต่อเดือน
(บาท)</t>
  </si>
  <si>
    <t xml:space="preserve">ระยะเวลาจ้าง
(เดือน) </t>
  </si>
  <si>
    <t>งบประมาณปี 2564</t>
  </si>
  <si>
    <t>หน่วย:บาท (ลงหลักร้อย)</t>
  </si>
  <si>
    <t>ยกตัวอย่าง จ้างเหมากำจัดปลวก</t>
  </si>
  <si>
    <t xml:space="preserve">ฉบับร่าง
( ระบุ / ) </t>
  </si>
  <si>
    <t>ไม่มี
( ระบุ / )</t>
  </si>
  <si>
    <t xml:space="preserve">แบบรูปรายการ
( ระบุ / )
</t>
  </si>
  <si>
    <t>ปร. 4 
( ระบุ / )</t>
  </si>
  <si>
    <t xml:space="preserve">ปร. 5
( ระบุ /)
</t>
  </si>
  <si>
    <t xml:space="preserve"> - ครุภัณฑ์คอมพิวเตอร์</t>
  </si>
  <si>
    <t xml:space="preserve"> - ครุภัณฑ์วิทยาศาสตร์</t>
  </si>
  <si>
    <t xml:space="preserve"> - ครุภัณฑ์การเกษตร</t>
  </si>
  <si>
    <t xml:space="preserve"> - ครุภัณฑ์สำนักงาน</t>
  </si>
  <si>
    <t xml:space="preserve"> - ครุภัณฑ์ยานพาหนะและขนส่ง</t>
  </si>
  <si>
    <t xml:space="preserve"> - ครุภัณฑ์โฆษณาและเผยแพร่</t>
  </si>
  <si>
    <t xml:space="preserve"> - ครุภัณฑ์ไฟฟ้าและวิทยุ</t>
  </si>
  <si>
    <t xml:space="preserve"> - ครุภัณฑ์สนาม</t>
  </si>
  <si>
    <t xml:space="preserve"> - ครุภัณฑ์สำรวจ</t>
  </si>
  <si>
    <t xml:space="preserve"> - ครุภัณฑ์โรงงาน</t>
  </si>
  <si>
    <t xml:space="preserve"> - ครุภัณฑ์การแพทย์</t>
  </si>
  <si>
    <t xml:space="preserve"> - ครุภัณฑ์ก่อสร้าง</t>
  </si>
  <si>
    <t xml:space="preserve"> - ครุภัณฑ์ค่าใช้จ่ายโครงการส่งเสริมการวิจัยและนวัตกรรม โครงการจัดซื้อจัดจ้างภาครัฐ</t>
  </si>
  <si>
    <t xml:space="preserve"> - ครุภัณฑ์งานบ้านงานครัว</t>
  </si>
  <si>
    <t>1</t>
  </si>
  <si>
    <t>1.1</t>
  </si>
  <si>
    <t>1.1.3</t>
  </si>
  <si>
    <t>2</t>
  </si>
  <si>
    <t>2.1</t>
  </si>
  <si>
    <t>2.2</t>
  </si>
  <si>
    <t>3</t>
  </si>
  <si>
    <t>4</t>
  </si>
  <si>
    <t>หมายเหตุ : แนบ TOR งบลงทุนที่ราคาตั้งแต่ 1 ล้านบาท ขึ้นไป</t>
  </si>
  <si>
    <t>อายุการใช้งาน
( ปี )</t>
  </si>
  <si>
    <t xml:space="preserve"> - จ้างเหมาบริการขับรถยนต์</t>
  </si>
  <si>
    <t xml:space="preserve"> - จ้างเหมาบริการรักษาความปลอดภัย</t>
  </si>
  <si>
    <t xml:space="preserve"> - จ้างเหมาบริการทำความสะอาด</t>
  </si>
  <si>
    <t xml:space="preserve"> - จ้างเหมาบริการงานด้านสัตวแพทย์</t>
  </si>
  <si>
    <t xml:space="preserve"> - จ้างเหมาบริการช่วยงานด้านสัตวแพทย์</t>
  </si>
  <si>
    <t xml:space="preserve"> - จ้างเหมาบริการงานด้านสัตวบาล</t>
  </si>
  <si>
    <t xml:space="preserve"> - จ้างเหมาบริการงานด้านระบบประกันคุณภาพ</t>
  </si>
  <si>
    <t xml:space="preserve"> - จ้างเหมาบริการงานด้านวิทยาศาสตร์</t>
  </si>
  <si>
    <t xml:space="preserve"> - จ้างเหมาบริการช่วยงานสัตวบาล</t>
  </si>
  <si>
    <t xml:space="preserve"> - จ้างเหมาบริการงานห้องปฏิบัติการ</t>
  </si>
  <si>
    <t xml:space="preserve"> - จ้างเหมาบริการช่วยงานห้องปฏิบัติการ</t>
  </si>
  <si>
    <t xml:space="preserve"> - จ้างเหมาบริการรับ-ส่งเอกสารและจัดเก็บเอกสาร</t>
  </si>
  <si>
    <t xml:space="preserve"> - จ้างเหมาบริการจัดเก็บและบันทึกข้อมูล</t>
  </si>
  <si>
    <t xml:space="preserve"> - จ้างเหมาบริการช่วยงานพนักงานเจ้าหน้าที่</t>
  </si>
  <si>
    <t xml:space="preserve"> - จ้างเหมาบริการช่วยงานการบังคับใช้กฎหมาย</t>
  </si>
  <si>
    <t xml:space="preserve"> - จ้างเหมาบริการเจ้าหน้าที่สุ่มตัวอย่าง และตรวจสอบคุณภาพเมล็ดพันธุ์ (Seed Hub)</t>
  </si>
  <si>
    <t xml:space="preserve"> - จ้างเหมาบริการพนักงานดูแลสวน</t>
  </si>
  <si>
    <t xml:space="preserve"> - จ้างเหมาบริการพนักงานควบคุมดูแลในโรงงานผลิตภัณฑ์นมของโครงการช่างหัวมันฯ</t>
  </si>
  <si>
    <t xml:space="preserve"> - จ้างเหมาบริการช่างไม้</t>
  </si>
  <si>
    <t xml:space="preserve"> - จ้างเหมาบริการกำกับ ควบคุม ดูแลอาคาร สถานที่ภายในกรมปศุสัตว์</t>
  </si>
  <si>
    <t xml:space="preserve"> - จ้างเหมาบริการต้อนรับผู้มาติดต่อราชการในส่วนของผู้บริหาร (ส่วนกลาง)</t>
  </si>
  <si>
    <t xml:space="preserve"> - จ้างเหมาบริการช่วยงานด้านปศุสัตว์</t>
  </si>
  <si>
    <t xml:space="preserve">สถานที่ดำเนินการก่อสร้างใหม่ ต้องมีหนังสืออนุญาตให้ใช้ประโยชน์จากหน่วยงานที่ดูแลหรือหากเป็นสถานที่ที่ส่วนบุคคล ต้องมีเอกสารยินยอม ให้ใช้สถานที่เป็นลายลักษณ์อักษร </t>
  </si>
  <si>
    <t>ราคามาตรฐาน</t>
  </si>
  <si>
    <t>โครงการ/กิจกรรม.....................................................................</t>
  </si>
  <si>
    <t>16. Flow Chart กิจกรรมหลัก/กิจกรรมย่อย................................................................</t>
  </si>
  <si>
    <t>20.</t>
  </si>
  <si>
    <t>หน่วยงานต้องมีครุภัณฑ์/สิ่งก่อสร้าง เท่าใดจึงจะเพียงพอ/เหมาะสม 
(ระบุจำนวน)</t>
  </si>
  <si>
    <t>มีอยู่แล้ว</t>
  </si>
  <si>
    <t>งบประมาณปี 2565</t>
  </si>
  <si>
    <t>รายละเอียดงบประมาณปี 2566</t>
  </si>
  <si>
    <t>21.3 ค่าใช้จ่ายการสัมมนาและฝึกอบรมทั้งในประเทศและต่างประเทศ ปีงบประมาณ พ.ศ. 2566</t>
  </si>
  <si>
    <t>ส่วนภูมิภาค</t>
  </si>
  <si>
    <t>ส่วนกลาง</t>
  </si>
  <si>
    <t xml:space="preserve">หมายเหตุ </t>
  </si>
  <si>
    <t xml:space="preserve"> - จ้างเหมาบริการงานด้านบริหารทั่วไป</t>
  </si>
  <si>
    <t xml:space="preserve"> - จ้างเหมาบริการงานด้านสารสนเทศ</t>
  </si>
  <si>
    <t xml:space="preserve"> - จ้างเหมาบริการช่วยงานด้านบริหารทั่วไป</t>
  </si>
  <si>
    <t xml:space="preserve">รวมจ้างเหมาอื่น ๆ </t>
  </si>
  <si>
    <t xml:space="preserve"> - ค่าอาหาร </t>
  </si>
  <si>
    <t xml:space="preserve"> - ค่าใช้จ่ายอื่นๆ (ค่าเอกสาร)</t>
  </si>
  <si>
    <t xml:space="preserve"> - ค่าใช้จ่ายอื่นๆ (ค่าอุปกรณ์สาธิต)</t>
  </si>
  <si>
    <t>ชั่วโมง</t>
  </si>
  <si>
    <t>ชุด</t>
  </si>
  <si>
    <t>ครั้ง</t>
  </si>
  <si>
    <t>บาท</t>
  </si>
  <si>
    <t>จำนวน (คน)</t>
  </si>
  <si>
    <t>2. เกษตรกร / ผู้ประกอบการ จำนวน ..... หลักสูตร</t>
  </si>
  <si>
    <t xml:space="preserve"> - ค่าอาหารว่างและเครื่องดื่ม </t>
  </si>
  <si>
    <t xml:space="preserve"> - ค่าเช่าที่พัก </t>
  </si>
  <si>
    <t>2. หลักสูตร...............................................</t>
  </si>
  <si>
    <t>3. หลักสูตร...............................................</t>
  </si>
  <si>
    <t>4. หลักสูตร...............................................</t>
  </si>
  <si>
    <t>5. หลักสูตร...............................................</t>
  </si>
  <si>
    <t>6. หลักสูตร...............................................</t>
  </si>
  <si>
    <t>7. หลักสูตร...............................................</t>
  </si>
  <si>
    <t>8. หลักสูตร...............................................</t>
  </si>
  <si>
    <t>9. หลักสูตร...............................................</t>
  </si>
  <si>
    <t>10. หลักสูตร...............................................</t>
  </si>
  <si>
    <t>11. หลักสูตร...............................................</t>
  </si>
  <si>
    <t>12. หลักสูตร...............................................</t>
  </si>
  <si>
    <t>13. หลักสูตร...............................................</t>
  </si>
  <si>
    <t>14. หลักสูตร...............................................</t>
  </si>
  <si>
    <t>15. หลักสูตร...............................................</t>
  </si>
  <si>
    <t>16. หลักสูตร...............................................</t>
  </si>
  <si>
    <t>17. หลักสูตร...............................................</t>
  </si>
  <si>
    <t>18. หลักสูตร...............................................</t>
  </si>
  <si>
    <t>19. หลักสูตร...............................................</t>
  </si>
  <si>
    <t>20. หลักสูตร...............................................</t>
  </si>
  <si>
    <r>
      <t xml:space="preserve">ระบุจำนวน 
</t>
    </r>
    <r>
      <rPr>
        <b/>
        <sz val="14"/>
        <color rgb="FFFF0000"/>
        <rFont val="TH SarabunPSK"/>
        <family val="2"/>
      </rPr>
      <t xml:space="preserve">(1 วัน รวมวิทยากร 
ภาครัฐ +เอกชน 
ไม่เกิน 8 ชั่วโมง) </t>
    </r>
    <r>
      <rPr>
        <b/>
        <sz val="14"/>
        <rFont val="TH SarabunPSK"/>
        <family val="2"/>
      </rPr>
      <t xml:space="preserve">
</t>
    </r>
  </si>
  <si>
    <t>(ค่าอาหาร วันละ 1 มื้อๆละ 150 บาท)</t>
  </si>
  <si>
    <t>(ค่าอาหารว่างและเครื่องดื่ม วันละ 2 มื้อๆละ 35 บาท)</t>
  </si>
  <si>
    <t>ประเภทบุคคล</t>
  </si>
  <si>
    <t>1. เจ้าหน้าที่</t>
  </si>
  <si>
    <t xml:space="preserve"> 2. เกษตรกร / ผู้ประกอบการ</t>
  </si>
  <si>
    <t xml:space="preserve"> - ค่าตอบแทนเหมาจ่ายแทนการจัดหารถประจำตำแหน่ง</t>
  </si>
  <si>
    <t xml:space="preserve"> - เงินตอบแทนพิเศษเงินเดือนเต็มชั้น</t>
  </si>
  <si>
    <t>คำชี้แจง
(ระบุรายละเอียดตัวคูณ)</t>
  </si>
  <si>
    <t>(การอบรม 1 ครั้ง ได้ไม่เกิน 70 บาท/คน)</t>
  </si>
  <si>
    <t>(การอบรม 1 ครั้ง ได้ไม่เกิน 2 เที่ยว) / (ถ้าหากใช้รถบัส ได้คันละ 13,400 บาท)</t>
  </si>
  <si>
    <t>(ค่าวัสดุสำหรับการสาธิตและฝึกปฏิบัติ ไม่เกิน 5,000 บาท เช่น ................................ )</t>
  </si>
  <si>
    <t>21. หลักสูตร...............................................</t>
  </si>
  <si>
    <t>22. หลักสูตร...............................................</t>
  </si>
  <si>
    <t>23. หลักสูตร...............................................</t>
  </si>
  <si>
    <t>24. หลักสูตร...............................................</t>
  </si>
  <si>
    <t>25. หลักสูตร...............................................</t>
  </si>
  <si>
    <t>สถานที่เอกชนอัตราที่ตั้ง</t>
  </si>
  <si>
    <t>สถานที่ราขการ
อัตราที่ตั้ง</t>
  </si>
  <si>
    <r>
      <t xml:space="preserve">ระบุจำนวน 
</t>
    </r>
    <r>
      <rPr>
        <b/>
        <sz val="14"/>
        <color rgb="FFFF0000"/>
        <rFont val="TH SarabunPSK"/>
        <family val="2"/>
      </rPr>
      <t xml:space="preserve">(1 วัน รวมวิทยากร 
ภาครัฐ +เอกชน 
ไม่เกิน 8 ชั่วโมง) 
</t>
    </r>
  </si>
  <si>
    <t>(ค่าอาหาร วันละ 2 มื้อๆละ 250 บาท)</t>
  </si>
  <si>
    <t>(ค่าอาหารว่างและเครื่องดื่ม วันละ 2 มื้อๆละ 50 บาท)</t>
  </si>
  <si>
    <t>เที่ยว</t>
  </si>
  <si>
    <t>คัน</t>
  </si>
  <si>
    <t>ราคา</t>
  </si>
  <si>
    <t xml:space="preserve"> - ค่ายานพาหนะ (โปรดระบุ เที่ยว/คัน)</t>
  </si>
  <si>
    <t>โปรดระบุ</t>
  </si>
  <si>
    <r>
      <rPr>
        <u/>
        <sz val="16"/>
        <rFont val="TH SarabunPSK"/>
        <family val="2"/>
      </rPr>
      <t>วัตถุประสงค์</t>
    </r>
    <r>
      <rPr>
        <sz val="16"/>
        <rFont val="TH SarabunPSK"/>
        <family val="2"/>
      </rPr>
      <t xml:space="preserve"> : </t>
    </r>
  </si>
  <si>
    <r>
      <rPr>
        <u/>
        <sz val="16"/>
        <rFont val="TH SarabunPSK"/>
        <family val="2"/>
      </rPr>
      <t>กลุ่มเป้าหมาย</t>
    </r>
    <r>
      <rPr>
        <sz val="16"/>
        <rFont val="TH SarabunPSK"/>
        <family val="2"/>
      </rPr>
      <t xml:space="preserve"> : </t>
    </r>
  </si>
  <si>
    <r>
      <rPr>
        <u/>
        <sz val="16"/>
        <rFont val="TH SarabunPSK"/>
        <family val="2"/>
      </rPr>
      <t>ผลประโยชน์ที่จะได้รับ</t>
    </r>
    <r>
      <rPr>
        <sz val="16"/>
        <rFont val="TH SarabunPSK"/>
        <family val="2"/>
      </rPr>
      <t xml:space="preserve"> : </t>
    </r>
  </si>
  <si>
    <t>ไม่มี</t>
  </si>
  <si>
    <t>สถานที่</t>
  </si>
  <si>
    <t>ราคา
ต่อหน่วย
(บาท)</t>
  </si>
  <si>
    <t>ครุภัณฑ์ ที่ดินและสิ่งก่อสร้าง</t>
  </si>
  <si>
    <t xml:space="preserve">1. ครุภัณฑ์ </t>
  </si>
  <si>
    <t>1.1 ครุภัณฑ์คอมพิวเตอร์</t>
  </si>
  <si>
    <t>1.3 ครุภัณฑ์การเกษตร</t>
  </si>
  <si>
    <t>1.4 ครุภัณฑ์สำนักงาน</t>
  </si>
  <si>
    <t>1.5 ครุภัณฑ์ยานพาหนะและขนส่ง</t>
  </si>
  <si>
    <t>1.6 ครุภัณฑ์โฆษณาและเผยแพร่</t>
  </si>
  <si>
    <t>1.7 ครุภัณฑ์ไฟฟ้าและวิทยุ</t>
  </si>
  <si>
    <t>1.8 ครุภัณฑ์สนาม</t>
  </si>
  <si>
    <t>1.9 ครุภัณฑ์สำรวจ</t>
  </si>
  <si>
    <t>1.10 ครุภัณฑ์โรงงาน</t>
  </si>
  <si>
    <t>1.11 ครุภัณฑ์การแพทย์</t>
  </si>
  <si>
    <t>1.12 ครุภัณฑ์ก่อสร้าง</t>
  </si>
  <si>
    <t>1.14 ครุภัณฑ์งานบ้านงานครัว</t>
  </si>
  <si>
    <t>2. ที่ดินและสิ่งก่อสร้าง</t>
  </si>
  <si>
    <t xml:space="preserve">ที่ดินและสิ่งก่อสร้างต่อหน่วยต่ำกว่า 10 ล้านบาท </t>
  </si>
  <si>
    <t xml:space="preserve">ที่ดินและสิ่งก่อสร้างต่อหน่วยมากกว่า 10 ล้านบาท </t>
  </si>
  <si>
    <t>ประเภทยานพาหนะ</t>
  </si>
  <si>
    <t>1. รถยนต์ธรรมดา</t>
  </si>
  <si>
    <t xml:space="preserve">   - เครื่องยนต์เบนซิน</t>
  </si>
  <si>
    <t xml:space="preserve">   - เครื่องยนต์ดีเซล</t>
  </si>
  <si>
    <t>2. รถโดยสารขนาด 10-12 ที่นั่ง</t>
  </si>
  <si>
    <t>3. รถยนต์บรรทุกขนาดไม่เกิน 1 ตัน</t>
  </si>
  <si>
    <t>4. รถยนต์บรรทุกขนาด 
    ไม่เกิน 1 ตัน ขับเคลื่อน 4 ล้อ</t>
  </si>
  <si>
    <t>5. รถจักรยานยนต์</t>
  </si>
  <si>
    <t xml:space="preserve">   - ..........................</t>
  </si>
  <si>
    <t>จำนวน (คัน)</t>
  </si>
  <si>
    <t>ค่าซ่อมกลาง ค่าวัสดุ และค่าแรงงาน</t>
  </si>
  <si>
    <t xml:space="preserve">ค่าซ่อมปกติ ค่าวัสดุ และค่าแรงงาน </t>
  </si>
  <si>
    <t>อัตรา (คัน/ปี)</t>
  </si>
  <si>
    <t>เลขทะเบียน</t>
  </si>
  <si>
    <t xml:space="preserve">6. อื่นๆ (โปรดระบุ) </t>
  </si>
  <si>
    <t>21.1 สรุปค่าซ่อมแซมยานพาหนะ</t>
  </si>
  <si>
    <t>หมายเหตุ : หลักเกณฑ์การตั้งงบประมาณค่าซ่อมบำรุงและค่าวัสดุยานพาหนะ</t>
  </si>
  <si>
    <t>การซ่อมบำรุงปกติ คือ</t>
  </si>
  <si>
    <t xml:space="preserve">     (1.1) ยานพาหนะที่ส่วนราชการจัดซื้อหามาใหม่และอายุการใช้งานระหว่าง 4 - 6 ปี หรือระยะทางใช้งานระหว่าง 60,000 - 120,000 กิโลเมตร แล้วแต่ระยะใดถึงก่อน</t>
  </si>
  <si>
    <t xml:space="preserve">     (1.2) ยานพาหนะเดิมที่มีการซ่อมกลางเรียบร้อยแล้ว และยานพานหะดังกล่าวมีอายุการใช้งานหลังจากการซ่อมดังกล่าวแล้วไม่เกิน 6 ปี หรือใช้งานไม่เกิน 120,000 กิโลเมตร แล้วแต่ระยะใดถึงก่อน</t>
  </si>
  <si>
    <r>
      <rPr>
        <b/>
        <sz val="16"/>
        <rFont val="TH SarabunPSK"/>
        <family val="2"/>
      </rPr>
      <t xml:space="preserve"> (1) การซ่อมปกติ</t>
    </r>
    <r>
      <rPr>
        <sz val="16"/>
        <rFont val="TH SarabunPSK"/>
        <family val="2"/>
      </rPr>
      <t xml:space="preserve"> คือ การซ่อมบำรุงยานพาหนะที่วัสดุอะไหล่มีอายุการใช้งานปกติระหว่าง 4 - 6 ปี หรือระยะทางใช้งานระหว่าง 60,000 - 120,000 กิโลเมตร แล้วแต่ระยะใดถึงก่อน ยานพาหนะที่เข้าข่าย</t>
    </r>
  </si>
  <si>
    <r>
      <rPr>
        <b/>
        <sz val="16"/>
        <rFont val="TH SarabunPSK"/>
        <family val="2"/>
      </rPr>
      <t xml:space="preserve"> (2) การซ่อมกลาง</t>
    </r>
    <r>
      <rPr>
        <sz val="16"/>
        <rFont val="TH SarabunPSK"/>
        <family val="2"/>
      </rPr>
      <t xml:space="preserve"> คือ การซ่อมบำรุงยานพาหนะที่มีอายุการใช้งานครบ 6 ปี หรือระยะทางใช้งานครบ 120,000 กิโลเมตร แล้วแต่ระยะใดถึงก่อน ยานพาหนะที่เข้าข่ายการซ่อมบำรุงปกติ คือ</t>
    </r>
  </si>
  <si>
    <t xml:space="preserve">     (2.1) ยานพาหนะใหม่ที่มีอายุการใช้งานครบ 6 ปี หรือระยะทางใช้งานครบ 120,000 กิโลเมตร แล้วแต่ระยะใดถึงก่อน</t>
  </si>
  <si>
    <t xml:space="preserve">     (1.2) ยานพาหนะเดิมที่หลังจากทำการซ่อมกลางแล้ว มีอายุการใช้งานหลังจากการซ่อมดังกล่าวครบ 6 ปี หรือระยะทางใช้งานครบ 120,000 กิโลเมตร แล้วแต่ระยะใดถึงก่อน</t>
  </si>
  <si>
    <t>หลักเกณฑ์ข้างต้นภายใต้สมมติฐาน ดังนี้</t>
  </si>
  <si>
    <t xml:space="preserve"> - รถยนต์ใช้ในราชการปกติวิ่งเฉลี่ย 20,000 กม./คัน/ปี</t>
  </si>
  <si>
    <t xml:space="preserve"> - รถจักรยานยนต์ใช้ในราชการปกติวิ่งเฉลี่ย 6,000 กม./คัน/ปี</t>
  </si>
  <si>
    <t xml:space="preserve"> - ค่าซ่อมแซมบำรุงรักษาพาหนะใน 3 ปีแรกไม่มี เนื่องจากยังอยู่ในช่วงรับประกัน</t>
  </si>
  <si>
    <t xml:space="preserve"> - รถจักรยานยนต์ไม่มีการรับประกันตั้งแต่ซื้อ</t>
  </si>
  <si>
    <t xml:space="preserve"> ดูหลักเกณฑ์ค่าใช้จ่าย https://www.bb.go.th/topic.php?gid=228&amp;mid=268</t>
  </si>
  <si>
    <t xml:space="preserve">บันทึก ลงฟอร์ม 21.1 ค่าจ้างเหมาบริการ (ตามมติการประชุมคณะกรรมการพิจารณาการจ้างเหมาบุคคล กรมปศุสัตว์) </t>
  </si>
  <si>
    <t xml:space="preserve">บันทึก ลงฟอร์ม 21.2 , 21.2-1 และ 21.2-2 ค่าใช้จ่ายในการสัมมนาและฝึกอบรม </t>
  </si>
  <si>
    <t xml:space="preserve">21.1 รายละเอียดค่าจ้างเหมาบริการ (ตามมติการประชุมคณะกรรมการพิจารณาการจ้างเหมาบุคคล กรมปศุสัตว์) </t>
  </si>
  <si>
    <t xml:space="preserve"> - วัสดุยานพาหนะและขนส่ง</t>
  </si>
  <si>
    <t xml:space="preserve"> - เงินตอบแทนพิเศษเงินเดือนเต็มขั้น</t>
  </si>
  <si>
    <t>รายละเอียดงบประมาณ</t>
  </si>
  <si>
    <t>ปี 2581</t>
  </si>
  <si>
    <t xml:space="preserve">       บันทึกลงแบบฟอร์ม 21.3 คำของบลงทุน</t>
  </si>
  <si>
    <t xml:space="preserve">บันทึก ลงฟอร์ม 21.4 รายละเอียดงบเงินอุดหนุน (เฉพาะงบเงินอุดหนุน สิ่งก่อสร้าง) </t>
  </si>
  <si>
    <t>กิจกรรม/โครงการ.......................</t>
  </si>
  <si>
    <t>หน่วย : บาท</t>
  </si>
  <si>
    <t>ประเภทการ</t>
  </si>
  <si>
    <t>ประเทศ</t>
  </si>
  <si>
    <t>คำชี้แจง (เหตุผลความจำเป็น</t>
  </si>
  <si>
    <t>กิจกรรม/งบรายจ่าย/โครงการ/</t>
  </si>
  <si>
    <t>ประชุม</t>
  </si>
  <si>
    <t>(ระบุไตรมาส)</t>
  </si>
  <si>
    <t>และผลประโยชน์ที่จะได้รับ)</t>
  </si>
  <si>
    <t>หลักสูตร/รายการ</t>
  </si>
  <si>
    <t>1. โครงการ ...</t>
  </si>
  <si>
    <t>วัตถุประสงค์</t>
  </si>
  <si>
    <t xml:space="preserve">    - ค่าเบี้ยเลี้ยง (ระดับ 9 ขึ้นไป)</t>
  </si>
  <si>
    <t>กลุ่มเป้าหมาย</t>
  </si>
  <si>
    <t xml:space="preserve">    - ค่าเบี้ยเลี้ยง (ระดับ 8 ลงมา)</t>
  </si>
  <si>
    <t>ผลประโยชน์ที่จะได้รับ</t>
  </si>
  <si>
    <t xml:space="preserve">    - ค่าที่พัก (ระดับ 9 ขึ้นไป)</t>
  </si>
  <si>
    <t xml:space="preserve">    - ค่าที่พัก (ระดับ 8 ลงมา)</t>
  </si>
  <si>
    <t xml:space="preserve">    - ค่าพาหนะ (ค่าเครื่องบิน</t>
  </si>
  <si>
    <t xml:space="preserve">    - ค่าธรรมเนียม</t>
  </si>
  <si>
    <t xml:space="preserve">     - ค่าแท็กซี่ (ในต่างประเทศ)</t>
  </si>
  <si>
    <t xml:space="preserve">     - ค่าวีซ่า</t>
  </si>
  <si>
    <t xml:space="preserve">    - อื่น ๆ ... (ระบุ)</t>
  </si>
  <si>
    <t>2. โครงการ ...</t>
  </si>
  <si>
    <t xml:space="preserve">            </t>
  </si>
  <si>
    <t>กลุ่มประเทศ</t>
  </si>
  <si>
    <t>1. ตรวจรับรองระบบการควบคุมโรค</t>
  </si>
  <si>
    <t>ประเภท จ</t>
  </si>
  <si>
    <t>สหรัฐอเมริกา</t>
  </si>
  <si>
    <t xml:space="preserve">เพื่อตรวจติดตามการควบคุมคุณภาพและการรับรองการกักกันสินค้าปศุสัตว์ </t>
  </si>
  <si>
    <r>
      <t>กลุ่มเป้าหมาย</t>
    </r>
    <r>
      <rPr>
        <sz val="16"/>
        <rFont val="TH SarabunPSK"/>
        <family val="2"/>
      </rPr>
      <t xml:space="preserve">  </t>
    </r>
  </si>
  <si>
    <t>สัตวแพทย์</t>
  </si>
  <si>
    <r>
      <t>ผลประโยชน์ที่จะได้รับ</t>
    </r>
    <r>
      <rPr>
        <sz val="16"/>
        <rFont val="TH SarabunPSK"/>
        <family val="2"/>
      </rPr>
      <t xml:space="preserve">   </t>
    </r>
  </si>
  <si>
    <t>สร้างความเข้าใจและแลกเปลี่ยนความร่วมมือทางวิชาการด้านปศุสัตว์</t>
  </si>
  <si>
    <t>โดยเฉพาะเรื่องมาตรฐานความปลอดภัยด้านอาหาร</t>
  </si>
  <si>
    <t xml:space="preserve">    - อื่น ๆ ...</t>
  </si>
  <si>
    <t>2. ตรวจรับรองระบบการควบคุมโรค</t>
  </si>
  <si>
    <t>ประเภท ก</t>
  </si>
  <si>
    <t>ออสเตรเลีย</t>
  </si>
  <si>
    <t>รายละเอียดเสนอตั้งงบประมาณปี 2567</t>
  </si>
  <si>
    <t xml:space="preserve">    - ค่าพาหนะ (ค่าเครื่องบิน)</t>
  </si>
  <si>
    <t xml:space="preserve">    - ค่าธรรมเนียม (หนังสือเดินทาง)</t>
  </si>
  <si>
    <t>ประเภท/รายการ</t>
  </si>
  <si>
    <t xml:space="preserve">บันทึก ลงฟอร์ม 21.5 , 21.5-1 และ 21.5-2 รายละเอียดงบรายจ่ายอื่น 
(ดูหลักเกณฑ์ค่าใช้จ่าย https://www.bb.go.th/topic-detail.php?id=12516&amp;mid=282&amp;catID=0) </t>
  </si>
  <si>
    <t>ต.ค.</t>
  </si>
  <si>
    <t>พ.ย.</t>
  </si>
  <si>
    <t>ธ.ค.</t>
  </si>
  <si>
    <t>ม.ค.</t>
  </si>
  <si>
    <t>ก.พ.</t>
  </si>
  <si>
    <t>มี.ค.</t>
  </si>
  <si>
    <t>เม.ย.</t>
  </si>
  <si>
    <t>พ.ค.</t>
  </si>
  <si>
    <t>มิ.ย.</t>
  </si>
  <si>
    <t>ก.ค.</t>
  </si>
  <si>
    <t>ส.ค.</t>
  </si>
  <si>
    <t>ก.ย.</t>
  </si>
  <si>
    <t>รายจ่ายประจำปีงบประมาณ พ.ศ. 2568</t>
  </si>
  <si>
    <t>งบประมาณรายจ่ายประจำปี พ.ศ. 2568</t>
  </si>
  <si>
    <t>แบบสรุปรายการงบประมาณรายจ่ายประจำปีงบประมาณ พ.ศ. 2568 จำแนกรายกิจกรรมย่อย</t>
  </si>
  <si>
    <t xml:space="preserve"> - ค่าบำรุงรักษาระบบคอมพิวเตอร์หรือระบบสารสนเทศ</t>
  </si>
  <si>
    <t xml:space="preserve"> 18. แผนการปฏิบัติงานและแผนการใช้จ่ายงบประมาณ รายจ่ายประจำปีงบประมาณ พ.ศ. 2568</t>
  </si>
  <si>
    <t>แผนการปฎิบัติงานและแผนการใช้จ่ายงบประมาณ รายจ่ายประจำปีงบประมาณ พ.ศ.2568</t>
  </si>
  <si>
    <t>รวม 
ไตรมาสที่ 1</t>
  </si>
  <si>
    <t>รวม 
ไตรมาสที่ 2</t>
  </si>
  <si>
    <t>รวม 
ไตรมาสที่ 3</t>
  </si>
  <si>
    <t>รวม 
ไตรมาสที่ 4</t>
  </si>
  <si>
    <t>19.  แบบสรุปรายการงบประมาณรายจ่ายประจำปีงบประมาณ พ.ศ. 2568</t>
  </si>
  <si>
    <t>ปี 2582</t>
  </si>
  <si>
    <t>แบบสรุปรายการงบประมาณรายจ่ายประจำปีงบประมาณ พ.ศ. 2568 จำแนกรายชนิดสัตว์</t>
  </si>
  <si>
    <t>21. คำชี้แจงรายการงบประมาณรายจ่ายประจำปีงบประมาณ พ.ศ. 2568 เทียบกับปีก่อน</t>
  </si>
  <si>
    <t>รายละเอียดงบประมาณปี 2568</t>
  </si>
  <si>
    <t>21.2-1  ค่าใช้จ่ายการสัมมนาและฝึกอบรมทั้งในประเทศและต่างประเทศ ปีงบประมาณ พ.ศ. 2568</t>
  </si>
  <si>
    <t>21.2 สรุปการฝึกอบรม สัมมนาประจำปีงบประมาณ พ.ศ. 2568</t>
  </si>
  <si>
    <t>21.2-2  ค่าใช้จ่ายการสัมมนาและฝึกอบรมทั้งในประเทศและต่างประเทศ ปีงบประมาณ พ.ศ. 2568</t>
  </si>
  <si>
    <t>21.3  แบบฟอร์มคำของบลงทุน ประจำปีงบประมาณ พ.ศ. 2568</t>
  </si>
  <si>
    <t>ขณะนี้มีครุภัณฑ์/สิ่งก่อสร้าง เท่าใด
รวมที่จะจัดซื้อในปีงบประมาณ 2567
(ระบุจำนวน)</t>
  </si>
  <si>
    <t>21.4 รายละเอียดงบเงินอุดหนุน ปีงบประมาณ พ.ศ. 2568</t>
  </si>
  <si>
    <t>21.5 สรุปรายละเอียดงบรายจ่ายอื่น ปีงบประมาณ พ.ศ. 2568</t>
  </si>
  <si>
    <t>21.5-1 คำชี้แจงงบประมาณค่าใช้จ่ายในการเดินทางราชการไปต่างประเทศชั่วคราว ประจำปีงบประมาณ พ.ศ. 2568</t>
  </si>
  <si>
    <t>รายละเอียดเสนอตั้งงบประมาณปี 2568</t>
  </si>
  <si>
    <t>21.5-1 คำชี้แจงคำของบประมาณค่าใช้จ่ายในการเดินทางไปต่างประเทศชั่วคราว ประจำปีงบประมาณ พ.ศ. 2568</t>
  </si>
  <si>
    <t>ประเภทรายการ</t>
  </si>
  <si>
    <t xml:space="preserve"> 1</t>
  </si>
  <si>
    <t>(1) ค่าปรับปรุงอาคารที่พักอาศัยและสิ่งก่อสร้างประกอบ</t>
  </si>
  <si>
    <t>(2) ค่าปรับปรุงอาคารที่ทำการและสิ่งก่อสร้างประกอบ</t>
  </si>
  <si>
    <t>(3) ค่าก่อสร้างอาคารที่ทำการและสิ่งก่อสร้างประกอบ</t>
  </si>
  <si>
    <t>(4) ค่าปรับปรุงสิ่งก่อสร้างอื่น</t>
  </si>
  <si>
    <t>(5) ค่าก่อสร้างอื่น ๆ</t>
  </si>
  <si>
    <t>ยุทธศาสตร์/แผนงาน/โครงการ/ผลผลิต
/กิจกรรม/งบรายจ่าย/ประเภท/รายการ</t>
  </si>
  <si>
    <t xml:space="preserve">        สรุปคำชี้แจง (เหตุผล ความจำเป็น)
1. สนับสนุนงานด้านไหนของกรมปศุสัตว์ (ภารกิจกรมฯ)
2. ทดแทนหรือเพิ่มประสิทธิภาพอย่างไร
3. กรณีทดแทนเครื่องเดิมอายุการใช้งานกี่ปี
4. ปัญหา / ความจำเป็นที่ต้องจัดซื้อ
5. ประโยชน์ที่คาดว่าจะได้รับ
6. อื่น ๆ      </t>
  </si>
  <si>
    <t>1.2 ครุภัณฑ์วิทยาศาสตร์</t>
  </si>
  <si>
    <t>1.13 ครุภัณฑ์ค่าใช้จ่ายโครงการส่งเสริมการวิจัยและนวัตกรรมโครงการจัดซื้อจัดจ้างภาครัฐ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</si>
</sst>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87" formatCode="_(* #,##0.00_);_(* \(#,##0.00\);_(* &quot;-&quot;??_);_(@_)"/>
    <numFmt numFmtId="188" formatCode="_-* #,##0_-;\-* #,##0_-;_-* &quot;-&quot;??_-;_-@_-"/>
    <numFmt numFmtId="189" formatCode="_-* #,##0.0000_-;\-* #,##0.0000_-;_-* &quot;-&quot;??_-;_-@_-"/>
    <numFmt numFmtId="190" formatCode="[$-D00041E]0"/>
    <numFmt numFmtId="191" formatCode="_-* #,##0.0_-;\-* #,##0.0_-;_-* &quot;-&quot;??_-;_-@_-"/>
    <numFmt numFmtId="192" formatCode="_(* #,##0_);_(* \(#,##0\);_(* &quot;-&quot;??_);_(@_)"/>
  </numFmts>
  <fonts count="100">
    <font>
      <sz val="14"/>
      <name val="Cordia New"/>
      <charset val="222"/>
    </font>
    <font>
      <sz val="11"/>
      <color theme="1"/>
      <name val="Tahoma"/>
      <family val="2"/>
      <charset val="222"/>
      <scheme val="minor"/>
    </font>
    <font>
      <sz val="11"/>
      <color theme="1"/>
      <name val="Tahoma"/>
      <family val="2"/>
      <charset val="222"/>
      <scheme val="minor"/>
    </font>
    <font>
      <sz val="14"/>
      <name val="Cordia New"/>
      <family val="2"/>
    </font>
    <font>
      <sz val="10"/>
      <name val="Arial"/>
      <family val="2"/>
    </font>
    <font>
      <sz val="10"/>
      <name val="Arial"/>
      <family val="2"/>
    </font>
    <font>
      <sz val="14"/>
      <name val="Cordia New"/>
      <family val="2"/>
    </font>
    <font>
      <sz val="14"/>
      <name val="Angsana New"/>
      <family val="1"/>
    </font>
    <font>
      <sz val="14"/>
      <name val="AngsanaUPC"/>
      <family val="1"/>
      <charset val="222"/>
    </font>
    <font>
      <sz val="11"/>
      <color indexed="8"/>
      <name val="Tahoma"/>
      <family val="2"/>
      <charset val="222"/>
    </font>
    <font>
      <sz val="11"/>
      <color indexed="9"/>
      <name val="Tahoma"/>
      <family val="2"/>
      <charset val="222"/>
    </font>
    <font>
      <b/>
      <sz val="11"/>
      <color indexed="52"/>
      <name val="Tahoma"/>
      <family val="2"/>
      <charset val="222"/>
    </font>
    <font>
      <sz val="11"/>
      <color indexed="10"/>
      <name val="Tahoma"/>
      <family val="2"/>
      <charset val="222"/>
    </font>
    <font>
      <i/>
      <sz val="11"/>
      <color indexed="23"/>
      <name val="Tahoma"/>
      <family val="2"/>
      <charset val="222"/>
    </font>
    <font>
      <b/>
      <sz val="18"/>
      <color indexed="56"/>
      <name val="Tahoma"/>
      <family val="2"/>
      <charset val="222"/>
    </font>
    <font>
      <b/>
      <sz val="11"/>
      <color indexed="9"/>
      <name val="Tahoma"/>
      <family val="2"/>
      <charset val="222"/>
    </font>
    <font>
      <sz val="11"/>
      <color indexed="52"/>
      <name val="Tahoma"/>
      <family val="2"/>
      <charset val="222"/>
    </font>
    <font>
      <sz val="11"/>
      <color indexed="17"/>
      <name val="Tahoma"/>
      <family val="2"/>
      <charset val="222"/>
    </font>
    <font>
      <sz val="11"/>
      <color indexed="62"/>
      <name val="Tahoma"/>
      <family val="2"/>
      <charset val="222"/>
    </font>
    <font>
      <sz val="11"/>
      <color indexed="60"/>
      <name val="Tahoma"/>
      <family val="2"/>
      <charset val="222"/>
    </font>
    <font>
      <b/>
      <sz val="11"/>
      <color indexed="8"/>
      <name val="Tahoma"/>
      <family val="2"/>
      <charset val="222"/>
    </font>
    <font>
      <sz val="11"/>
      <color indexed="20"/>
      <name val="Tahoma"/>
      <family val="2"/>
      <charset val="222"/>
    </font>
    <font>
      <b/>
      <sz val="11"/>
      <color indexed="63"/>
      <name val="Tahoma"/>
      <family val="2"/>
      <charset val="222"/>
    </font>
    <font>
      <b/>
      <sz val="15"/>
      <color indexed="56"/>
      <name val="Tahoma"/>
      <family val="2"/>
      <charset val="222"/>
    </font>
    <font>
      <b/>
      <sz val="13"/>
      <color indexed="56"/>
      <name val="Tahoma"/>
      <family val="2"/>
      <charset val="222"/>
    </font>
    <font>
      <b/>
      <sz val="11"/>
      <color indexed="56"/>
      <name val="Tahoma"/>
      <family val="2"/>
      <charset val="22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7"/>
      <name val="Small Fonts"/>
      <family val="2"/>
    </font>
    <font>
      <b/>
      <sz val="11"/>
      <color indexed="63"/>
      <name val="Calibri"/>
      <family val="2"/>
    </font>
    <font>
      <b/>
      <sz val="18"/>
      <color indexed="62"/>
      <name val="Cambria"/>
      <family val="2"/>
    </font>
    <font>
      <b/>
      <sz val="11"/>
      <color indexed="8"/>
      <name val="Calibri"/>
      <family val="2"/>
    </font>
    <font>
      <sz val="12"/>
      <name val="นูลมรผ"/>
      <charset val="129"/>
    </font>
    <font>
      <sz val="12"/>
      <name val="นูลมรผ"/>
    </font>
    <font>
      <sz val="10"/>
      <name val="Arial"/>
      <family val="2"/>
    </font>
    <font>
      <sz val="14"/>
      <name val="TH SarabunPSK"/>
      <family val="2"/>
    </font>
    <font>
      <b/>
      <sz val="14"/>
      <name val="TH SarabunPSK"/>
      <family val="2"/>
    </font>
    <font>
      <sz val="16"/>
      <name val="TH SarabunPSK"/>
      <family val="2"/>
    </font>
    <font>
      <b/>
      <sz val="16"/>
      <name val="TH SarabunPSK"/>
      <family val="2"/>
    </font>
    <font>
      <b/>
      <sz val="12"/>
      <name val="TH SarabunPSK"/>
      <family val="2"/>
    </font>
    <font>
      <b/>
      <sz val="18"/>
      <name val="TH SarabunPSK"/>
      <family val="2"/>
    </font>
    <font>
      <sz val="14"/>
      <name val="AngsanaUPC"/>
      <family val="1"/>
    </font>
    <font>
      <sz val="14"/>
      <name val="Cordia New"/>
      <family val="2"/>
    </font>
    <font>
      <b/>
      <u/>
      <sz val="16"/>
      <name val="TH SarabunPSK"/>
      <family val="2"/>
    </font>
    <font>
      <u/>
      <sz val="16"/>
      <name val="TH SarabunPSK"/>
      <family val="2"/>
    </font>
    <font>
      <u/>
      <sz val="10"/>
      <color indexed="12"/>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6"/>
      <color indexed="8"/>
      <name val="TH SarabunPSK"/>
      <family val="2"/>
      <charset val="222"/>
    </font>
    <font>
      <sz val="11"/>
      <color indexed="8"/>
      <name val="Tahoma"/>
      <family val="2"/>
    </font>
    <font>
      <sz val="10"/>
      <name val="MS Sans Serif"/>
      <family val="2"/>
      <charset val="222"/>
    </font>
    <font>
      <b/>
      <sz val="20"/>
      <name val="TH SarabunPSK"/>
      <family val="2"/>
    </font>
    <font>
      <b/>
      <sz val="24"/>
      <name val="TH SarabunPSK"/>
      <family val="2"/>
    </font>
    <font>
      <b/>
      <sz val="26"/>
      <name val="TH SarabunPSK"/>
      <family val="2"/>
    </font>
    <font>
      <sz val="16"/>
      <name val="Cordia New"/>
      <family val="2"/>
    </font>
    <font>
      <b/>
      <sz val="16"/>
      <color indexed="10"/>
      <name val="TH SarabunPSK"/>
      <family val="2"/>
    </font>
    <font>
      <sz val="24"/>
      <name val="TH SarabunPSK"/>
      <family val="2"/>
    </font>
    <font>
      <strike/>
      <sz val="16"/>
      <name val="TH SarabunPSK"/>
      <family val="2"/>
    </font>
    <font>
      <b/>
      <strike/>
      <sz val="20"/>
      <name val="TH SarabunPSK"/>
      <family val="2"/>
    </font>
    <font>
      <sz val="11"/>
      <color theme="1"/>
      <name val="Tahoma"/>
      <family val="2"/>
      <charset val="222"/>
      <scheme val="minor"/>
    </font>
    <font>
      <sz val="11"/>
      <color theme="1"/>
      <name val="Tahoma"/>
      <family val="2"/>
      <scheme val="minor"/>
    </font>
    <font>
      <u/>
      <sz val="14"/>
      <color theme="10"/>
      <name val="Cordia New"/>
      <family val="2"/>
    </font>
    <font>
      <sz val="16"/>
      <color theme="1"/>
      <name val="TH SarabunPSK"/>
      <family val="2"/>
      <charset val="222"/>
    </font>
    <font>
      <sz val="16"/>
      <color theme="1"/>
      <name val="TH SarabunPSK"/>
      <family val="2"/>
    </font>
    <font>
      <b/>
      <sz val="16"/>
      <color theme="1"/>
      <name val="TH SarabunPSK"/>
      <family val="2"/>
    </font>
    <font>
      <sz val="14"/>
      <color theme="1"/>
      <name val="TH SarabunPSK"/>
      <family val="2"/>
    </font>
    <font>
      <b/>
      <sz val="18"/>
      <color theme="1"/>
      <name val="TH SarabunPSK"/>
      <family val="2"/>
    </font>
    <font>
      <b/>
      <sz val="14"/>
      <color theme="1"/>
      <name val="TH SarabunPSK"/>
      <family val="2"/>
    </font>
    <font>
      <b/>
      <sz val="14"/>
      <color rgb="FFFF0000"/>
      <name val="TH SarabunPSK"/>
      <family val="2"/>
    </font>
    <font>
      <sz val="16"/>
      <color rgb="FFFF0000"/>
      <name val="TH SarabunPSK"/>
      <family val="2"/>
    </font>
    <font>
      <b/>
      <sz val="16"/>
      <color rgb="FFFF0000"/>
      <name val="TH SarabunPSK"/>
      <family val="2"/>
    </font>
    <font>
      <b/>
      <sz val="24"/>
      <color theme="1"/>
      <name val="TH SarabunPSK"/>
      <family val="2"/>
    </font>
    <font>
      <b/>
      <sz val="20"/>
      <color theme="1"/>
      <name val="TH SarabunPSK"/>
      <family val="2"/>
    </font>
    <font>
      <b/>
      <sz val="20"/>
      <color rgb="FFFF0000"/>
      <name val="TH SarabunPSK"/>
      <family val="2"/>
    </font>
    <font>
      <b/>
      <sz val="18"/>
      <color rgb="FFFF0000"/>
      <name val="TH SarabunPSK"/>
      <family val="2"/>
    </font>
    <font>
      <b/>
      <strike/>
      <sz val="18"/>
      <color rgb="FFFF0000"/>
      <name val="TH SarabunPSK"/>
      <family val="2"/>
    </font>
    <font>
      <sz val="13"/>
      <name val="TH SarabunPSK"/>
      <family val="2"/>
    </font>
    <font>
      <sz val="18"/>
      <name val="TH SarabunPSK"/>
      <family val="2"/>
    </font>
    <font>
      <sz val="10"/>
      <name val="TH SarabunPSK"/>
      <family val="2"/>
    </font>
    <font>
      <sz val="12"/>
      <name val="TH SarabunPSK"/>
      <family val="2"/>
    </font>
    <font>
      <u/>
      <sz val="12"/>
      <name val="TH SarabunPSK"/>
      <family val="2"/>
    </font>
    <font>
      <sz val="14"/>
      <color rgb="FFFF0000"/>
      <name val="TH SarabunPSK"/>
      <family val="2"/>
    </font>
    <font>
      <b/>
      <sz val="28"/>
      <color rgb="FFFF0000"/>
      <name val="TH SarabunPSK"/>
      <family val="2"/>
    </font>
    <font>
      <sz val="28"/>
      <name val="TH SarabunPSK"/>
      <family val="2"/>
    </font>
    <font>
      <sz val="8"/>
      <name val="Cordia New"/>
      <family val="2"/>
    </font>
  </fonts>
  <fills count="51">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5" tint="0.59999389629810485"/>
        <bgColor indexed="64"/>
      </patternFill>
    </fill>
    <fill>
      <patternFill patternType="solid">
        <fgColor rgb="FF66FFFF"/>
        <bgColor indexed="64"/>
      </patternFill>
    </fill>
    <fill>
      <patternFill patternType="solid">
        <fgColor rgb="FFCCECFF"/>
        <bgColor indexed="64"/>
      </patternFill>
    </fill>
    <fill>
      <patternFill patternType="solid">
        <fgColor theme="6"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BDD7EE"/>
        <bgColor indexed="64"/>
      </patternFill>
    </fill>
    <fill>
      <patternFill patternType="solid">
        <fgColor theme="0" tint="-0.499984740745262"/>
        <bgColor indexed="64"/>
      </patternFill>
    </fill>
    <fill>
      <patternFill patternType="solid">
        <fgColor rgb="FF80808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rgb="FFC6E4B4"/>
        <bgColor indexed="64"/>
      </patternFill>
    </fill>
    <fill>
      <patternFill patternType="solid">
        <fgColor rgb="FFE2EFDA"/>
        <bgColor indexed="64"/>
      </patternFill>
    </fill>
    <fill>
      <patternFill patternType="solid">
        <fgColor rgb="FFFFF2CC"/>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333">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5"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9" fontId="8" fillId="0" borderId="0"/>
    <xf numFmtId="0" fontId="27" fillId="2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11" borderId="1" applyNumberFormat="0" applyAlignment="0" applyProtection="0"/>
    <xf numFmtId="0" fontId="29" fillId="3" borderId="1" applyNumberFormat="0" applyAlignment="0" applyProtection="0"/>
    <xf numFmtId="0" fontId="30" fillId="25" borderId="2" applyNumberFormat="0" applyAlignment="0" applyProtection="0"/>
    <xf numFmtId="0" fontId="30" fillId="25" borderId="2" applyNumberFormat="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87"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87" fontId="4" fillId="0" borderId="0" applyFont="0" applyFill="0" applyBorder="0" applyAlignment="0" applyProtection="0"/>
    <xf numFmtId="43" fontId="4"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3" fillId="0" borderId="3" applyNumberFormat="0" applyAlignment="0" applyProtection="0">
      <alignment horizontal="left" vertical="center"/>
    </xf>
    <xf numFmtId="0" fontId="33" fillId="0" borderId="4">
      <alignment horizontal="left" vertical="center"/>
    </xf>
    <xf numFmtId="0" fontId="59" fillId="0" borderId="5" applyNumberFormat="0" applyFill="0" applyAlignment="0" applyProtection="0"/>
    <xf numFmtId="0" fontId="34" fillId="0" borderId="6" applyNumberFormat="0" applyFill="0" applyAlignment="0" applyProtection="0"/>
    <xf numFmtId="0" fontId="60" fillId="0" borderId="7" applyNumberFormat="0" applyFill="0" applyAlignment="0" applyProtection="0"/>
    <xf numFmtId="0" fontId="35" fillId="0" borderId="7" applyNumberFormat="0" applyFill="0" applyAlignment="0" applyProtection="0"/>
    <xf numFmtId="0" fontId="61" fillId="0" borderId="8" applyNumberFormat="0" applyFill="0" applyAlignment="0" applyProtection="0"/>
    <xf numFmtId="0" fontId="36" fillId="0" borderId="9" applyNumberFormat="0" applyFill="0" applyAlignment="0" applyProtection="0"/>
    <xf numFmtId="0" fontId="61"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58" fillId="0" borderId="0" applyNumberFormat="0" applyFill="0" applyBorder="0" applyAlignment="0" applyProtection="0">
      <alignment vertical="top"/>
      <protection locked="0"/>
    </xf>
    <xf numFmtId="0" fontId="37" fillId="5" borderId="1" applyNumberFormat="0" applyAlignment="0" applyProtection="0"/>
    <xf numFmtId="0" fontId="37" fillId="5" borderId="1" applyNumberFormat="0" applyAlignment="0" applyProtection="0"/>
    <xf numFmtId="0" fontId="7" fillId="0" borderId="0"/>
    <xf numFmtId="0" fontId="38" fillId="0" borderId="10" applyNumberFormat="0" applyFill="0" applyAlignment="0" applyProtection="0"/>
    <xf numFmtId="0" fontId="38" fillId="0" borderId="10" applyNumberFormat="0" applyFill="0" applyAlignment="0" applyProtection="0"/>
    <xf numFmtId="0" fontId="40" fillId="14" borderId="0" applyNumberFormat="0" applyBorder="0" applyAlignment="0" applyProtection="0"/>
    <xf numFmtId="0" fontId="40" fillId="14" borderId="0" applyNumberFormat="0" applyBorder="0" applyAlignment="0" applyProtection="0"/>
    <xf numFmtId="37" fontId="41" fillId="0" borderId="0"/>
    <xf numFmtId="0" fontId="6" fillId="0" borderId="0"/>
    <xf numFmtId="0" fontId="3" fillId="0" borderId="0"/>
    <xf numFmtId="0" fontId="4" fillId="0" borderId="0"/>
    <xf numFmtId="0" fontId="54" fillId="0" borderId="0"/>
    <xf numFmtId="0" fontId="4" fillId="0" borderId="0"/>
    <xf numFmtId="0" fontId="74" fillId="0" borderId="0"/>
    <xf numFmtId="0" fontId="75" fillId="0" borderId="0"/>
    <xf numFmtId="0" fontId="6" fillId="0" borderId="0"/>
    <xf numFmtId="0" fontId="6" fillId="0" borderId="0"/>
    <xf numFmtId="0" fontId="4" fillId="0" borderId="0"/>
    <xf numFmtId="0" fontId="6" fillId="0" borderId="0"/>
    <xf numFmtId="0" fontId="9" fillId="0" borderId="0"/>
    <xf numFmtId="0" fontId="4" fillId="0" borderId="0"/>
    <xf numFmtId="0" fontId="9" fillId="0" borderId="0"/>
    <xf numFmtId="0" fontId="74" fillId="0" borderId="0"/>
    <xf numFmtId="0" fontId="4" fillId="0" borderId="0"/>
    <xf numFmtId="0" fontId="9" fillId="0" borderId="0"/>
    <xf numFmtId="0" fontId="74" fillId="0" borderId="0"/>
    <xf numFmtId="0" fontId="4" fillId="0" borderId="0"/>
    <xf numFmtId="0" fontId="6" fillId="0" borderId="0"/>
    <xf numFmtId="0" fontId="74" fillId="0" borderId="0"/>
    <xf numFmtId="0" fontId="6" fillId="0" borderId="0"/>
    <xf numFmtId="0" fontId="74" fillId="0" borderId="0"/>
    <xf numFmtId="0" fontId="4" fillId="0" borderId="0"/>
    <xf numFmtId="0" fontId="6" fillId="0" borderId="0"/>
    <xf numFmtId="0" fontId="6" fillId="7" borderId="11" applyNumberFormat="0" applyFont="0" applyAlignment="0" applyProtection="0"/>
    <xf numFmtId="0" fontId="6" fillId="7" borderId="11" applyNumberFormat="0" applyFont="0" applyAlignment="0" applyProtection="0"/>
    <xf numFmtId="0" fontId="42" fillId="11" borderId="12" applyNumberFormat="0" applyAlignment="0" applyProtection="0"/>
    <xf numFmtId="0" fontId="42" fillId="3" borderId="12" applyNumberFormat="0" applyAlignment="0" applyProtection="0"/>
    <xf numFmtId="0" fontId="62"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4" fillId="0" borderId="1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190" fontId="4" fillId="0" borderId="0" applyFont="0" applyFill="0" applyBorder="0" applyAlignment="0" applyProtection="0"/>
    <xf numFmtId="43" fontId="5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90" fontId="75" fillId="0" borderId="0" applyFont="0" applyFill="0" applyBorder="0" applyAlignment="0" applyProtection="0"/>
    <xf numFmtId="43" fontId="4" fillId="0" borderId="0" applyFont="0" applyFill="0" applyBorder="0" applyAlignment="0" applyProtection="0"/>
    <xf numFmtId="190" fontId="4" fillId="0" borderId="0" applyFont="0" applyFill="0" applyBorder="0" applyAlignment="0" applyProtection="0"/>
    <xf numFmtId="43" fontId="6" fillId="0" borderId="0" applyFont="0" applyFill="0" applyBorder="0" applyAlignment="0" applyProtection="0"/>
    <xf numFmtId="187" fontId="8" fillId="0" borderId="0" applyFont="0" applyFill="0" applyBorder="0" applyAlignment="0" applyProtection="0"/>
    <xf numFmtId="187" fontId="6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87" fontId="64" fillId="0" borderId="0" applyFont="0" applyFill="0" applyBorder="0" applyAlignment="0" applyProtection="0"/>
    <xf numFmtId="0" fontId="15" fillId="25" borderId="2" applyNumberFormat="0" applyAlignment="0" applyProtection="0"/>
    <xf numFmtId="0" fontId="15" fillId="25" borderId="2" applyNumberFormat="0" applyAlignment="0" applyProtection="0"/>
    <xf numFmtId="0" fontId="16" fillId="0" borderId="10" applyNumberFormat="0" applyFill="0" applyAlignment="0" applyProtection="0"/>
    <xf numFmtId="0" fontId="16" fillId="0" borderId="10" applyNumberFormat="0" applyFill="0" applyAlignment="0" applyProtection="0"/>
    <xf numFmtId="9" fontId="6" fillId="0" borderId="0" applyFont="0" applyFill="0" applyBorder="0" applyAlignment="0" applyProtection="0"/>
    <xf numFmtId="9" fontId="4" fillId="0" borderId="0" applyFon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11" borderId="12" applyNumberFormat="0" applyAlignment="0" applyProtection="0"/>
    <xf numFmtId="0" fontId="22" fillId="11" borderId="12" applyNumberFormat="0" applyAlignment="0" applyProtection="0"/>
    <xf numFmtId="0" fontId="11" fillId="11" borderId="1" applyNumberFormat="0" applyAlignment="0" applyProtection="0"/>
    <xf numFmtId="0" fontId="11" fillId="11" borderId="1"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9" fontId="45" fillId="0" borderId="0" applyFont="0" applyFill="0" applyBorder="0" applyAlignment="0" applyProtection="0"/>
    <xf numFmtId="0" fontId="6" fillId="0" borderId="0"/>
    <xf numFmtId="0" fontId="4" fillId="0" borderId="0"/>
    <xf numFmtId="0" fontId="3" fillId="0" borderId="0"/>
    <xf numFmtId="0" fontId="77" fillId="0" borderId="0"/>
    <xf numFmtId="0" fontId="6" fillId="0" borderId="0"/>
    <xf numFmtId="0" fontId="4" fillId="0" borderId="0"/>
    <xf numFmtId="0" fontId="6" fillId="0" borderId="0"/>
    <xf numFmtId="0" fontId="6" fillId="0" borderId="0"/>
    <xf numFmtId="0" fontId="75"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4" fillId="0" borderId="0" applyFill="0"/>
    <xf numFmtId="0" fontId="8" fillId="0" borderId="0"/>
    <xf numFmtId="0" fontId="75" fillId="0" borderId="0"/>
    <xf numFmtId="0" fontId="6" fillId="0" borderId="0"/>
    <xf numFmtId="0" fontId="54" fillId="0" borderId="0"/>
    <xf numFmtId="0" fontId="4" fillId="0" borderId="0"/>
    <xf numFmtId="0" fontId="4" fillId="0" borderId="0"/>
    <xf numFmtId="0" fontId="63" fillId="0" borderId="0"/>
    <xf numFmtId="0" fontId="4" fillId="0" borderId="0"/>
    <xf numFmtId="0" fontId="4" fillId="0" borderId="0"/>
    <xf numFmtId="0" fontId="6" fillId="0" borderId="0"/>
    <xf numFmtId="0" fontId="26" fillId="0" borderId="0"/>
    <xf numFmtId="0" fontId="4" fillId="0" borderId="0"/>
    <xf numFmtId="0" fontId="69" fillId="0" borderId="0"/>
    <xf numFmtId="0" fontId="5" fillId="0" borderId="0"/>
    <xf numFmtId="0" fontId="18" fillId="5" borderId="1" applyNumberFormat="0" applyAlignment="0" applyProtection="0"/>
    <xf numFmtId="0" fontId="18" fillId="5" borderId="1" applyNumberFormat="0" applyAlignment="0" applyProtection="0"/>
    <xf numFmtId="0" fontId="19" fillId="14" borderId="0" applyNumberFormat="0" applyBorder="0" applyAlignment="0" applyProtection="0"/>
    <xf numFmtId="0" fontId="19" fillId="14" borderId="0" applyNumberFormat="0" applyBorder="0" applyAlignment="0" applyProtection="0"/>
    <xf numFmtId="0" fontId="20" fillId="0" borderId="13" applyNumberFormat="0" applyFill="0" applyAlignment="0" applyProtection="0"/>
    <xf numFmtId="0" fontId="20" fillId="0" borderId="13" applyNumberFormat="0" applyFill="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5" fillId="0" borderId="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47" fillId="7" borderId="11" applyNumberFormat="0" applyFont="0" applyAlignment="0" applyProtection="0"/>
    <xf numFmtId="0" fontId="4" fillId="7" borderId="11" applyNumberFormat="0" applyFont="0" applyAlignment="0" applyProtection="0"/>
    <xf numFmtId="0" fontId="47" fillId="7" borderId="11" applyNumberFormat="0" applyFont="0" applyAlignment="0" applyProtection="0"/>
    <xf numFmtId="0" fontId="4" fillId="7" borderId="11" applyNumberFormat="0" applyFont="0" applyAlignment="0" applyProtection="0"/>
    <xf numFmtId="0" fontId="23" fillId="0" borderId="5" applyNumberFormat="0" applyFill="0" applyAlignment="0" applyProtection="0"/>
    <xf numFmtId="0" fontId="23" fillId="0" borderId="5"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4" fillId="0" borderId="0"/>
    <xf numFmtId="0" fontId="75" fillId="0" borderId="0"/>
    <xf numFmtId="0" fontId="75" fillId="0" borderId="0"/>
  </cellStyleXfs>
  <cellXfs count="897">
    <xf numFmtId="0" fontId="0" fillId="0" borderId="0" xfId="0"/>
    <xf numFmtId="0" fontId="48" fillId="0" borderId="0" xfId="288" applyFont="1"/>
    <xf numFmtId="0" fontId="48" fillId="0" borderId="0" xfId="0" applyFont="1" applyAlignment="1">
      <alignment vertical="center"/>
    </xf>
    <xf numFmtId="0" fontId="49" fillId="0" borderId="0" xfId="0" applyFont="1" applyAlignment="1">
      <alignment vertical="center"/>
    </xf>
    <xf numFmtId="188" fontId="49" fillId="0" borderId="0" xfId="92" applyNumberFormat="1" applyFont="1" applyFill="1" applyAlignment="1">
      <alignment vertical="center"/>
    </xf>
    <xf numFmtId="188" fontId="48" fillId="0" borderId="0" xfId="92" applyNumberFormat="1" applyFont="1" applyFill="1" applyAlignment="1">
      <alignment vertical="center"/>
    </xf>
    <xf numFmtId="0" fontId="48" fillId="0" borderId="15" xfId="0" applyFont="1" applyBorder="1" applyAlignment="1">
      <alignment vertical="center"/>
    </xf>
    <xf numFmtId="188" fontId="48" fillId="0" borderId="15" xfId="92" applyNumberFormat="1" applyFont="1" applyFill="1" applyBorder="1" applyAlignment="1">
      <alignment vertical="center" shrinkToFit="1"/>
    </xf>
    <xf numFmtId="49" fontId="51" fillId="0" borderId="0" xfId="92" applyNumberFormat="1" applyFont="1" applyFill="1" applyAlignment="1">
      <alignment horizontal="center" vertical="center"/>
    </xf>
    <xf numFmtId="188" fontId="51" fillId="0" borderId="0" xfId="92" applyNumberFormat="1" applyFont="1" applyFill="1" applyAlignment="1">
      <alignment vertical="center"/>
    </xf>
    <xf numFmtId="49" fontId="51" fillId="0" borderId="0" xfId="92" applyNumberFormat="1" applyFont="1" applyFill="1" applyAlignment="1">
      <alignment vertical="center"/>
    </xf>
    <xf numFmtId="49" fontId="51" fillId="0" borderId="16" xfId="92" applyNumberFormat="1" applyFont="1" applyFill="1" applyBorder="1" applyAlignment="1">
      <alignment vertical="center"/>
    </xf>
    <xf numFmtId="188" fontId="48" fillId="0" borderId="0" xfId="92" applyNumberFormat="1" applyFont="1" applyFill="1" applyAlignment="1">
      <alignment horizontal="right" vertical="center"/>
    </xf>
    <xf numFmtId="188" fontId="49" fillId="0" borderId="17" xfId="92" applyNumberFormat="1" applyFont="1" applyFill="1" applyBorder="1" applyAlignment="1">
      <alignment horizontal="center" vertical="center"/>
    </xf>
    <xf numFmtId="188" fontId="49" fillId="0" borderId="17" xfId="92" applyNumberFormat="1" applyFont="1" applyBorder="1" applyAlignment="1">
      <alignment horizontal="center" vertical="center"/>
    </xf>
    <xf numFmtId="188" fontId="49" fillId="0" borderId="18" xfId="92" applyNumberFormat="1" applyFont="1" applyBorder="1" applyAlignment="1">
      <alignment horizontal="center" vertical="center"/>
    </xf>
    <xf numFmtId="188" fontId="49" fillId="26" borderId="15" xfId="92" applyNumberFormat="1" applyFont="1" applyFill="1" applyBorder="1" applyAlignment="1">
      <alignment horizontal="center" vertical="center" shrinkToFit="1"/>
    </xf>
    <xf numFmtId="188" fontId="49" fillId="26" borderId="15" xfId="92" applyNumberFormat="1" applyFont="1" applyFill="1" applyBorder="1" applyAlignment="1">
      <alignment vertical="center" shrinkToFit="1"/>
    </xf>
    <xf numFmtId="188" fontId="48" fillId="27" borderId="0" xfId="92" applyNumberFormat="1" applyFont="1" applyFill="1" applyAlignment="1">
      <alignment vertical="center"/>
    </xf>
    <xf numFmtId="49" fontId="49" fillId="28" borderId="15" xfId="92" applyNumberFormat="1" applyFont="1" applyFill="1" applyBorder="1" applyAlignment="1">
      <alignment horizontal="center" vertical="center" shrinkToFit="1"/>
    </xf>
    <xf numFmtId="188" fontId="49" fillId="28" borderId="15" xfId="92" applyNumberFormat="1" applyFont="1" applyFill="1" applyBorder="1" applyAlignment="1">
      <alignment vertical="center" shrinkToFit="1"/>
    </xf>
    <xf numFmtId="188" fontId="49" fillId="28" borderId="0" xfId="92" applyNumberFormat="1" applyFont="1" applyFill="1" applyAlignment="1">
      <alignment vertical="center"/>
    </xf>
    <xf numFmtId="49" fontId="49" fillId="29" borderId="15" xfId="92" applyNumberFormat="1" applyFont="1" applyFill="1" applyBorder="1" applyAlignment="1">
      <alignment horizontal="center" vertical="center" shrinkToFit="1"/>
    </xf>
    <xf numFmtId="188" fontId="49" fillId="29" borderId="15" xfId="92" applyNumberFormat="1" applyFont="1" applyFill="1" applyBorder="1" applyAlignment="1">
      <alignment vertical="center" shrinkToFit="1"/>
    </xf>
    <xf numFmtId="188" fontId="49" fillId="29" borderId="0" xfId="92" applyNumberFormat="1" applyFont="1" applyFill="1" applyAlignment="1">
      <alignment vertical="center"/>
    </xf>
    <xf numFmtId="49" fontId="49" fillId="30" borderId="15" xfId="92" applyNumberFormat="1" applyFont="1" applyFill="1" applyBorder="1" applyAlignment="1">
      <alignment horizontal="center" vertical="center" shrinkToFit="1"/>
    </xf>
    <xf numFmtId="188" fontId="49" fillId="30" borderId="15" xfId="92" applyNumberFormat="1" applyFont="1" applyFill="1" applyBorder="1" applyAlignment="1">
      <alignment vertical="center" shrinkToFit="1"/>
    </xf>
    <xf numFmtId="49" fontId="48" fillId="0" borderId="15" xfId="92" applyNumberFormat="1" applyFont="1" applyFill="1" applyBorder="1" applyAlignment="1">
      <alignment horizontal="center" vertical="center" shrinkToFit="1"/>
    </xf>
    <xf numFmtId="188" fontId="49" fillId="30" borderId="0" xfId="92" applyNumberFormat="1" applyFont="1" applyFill="1" applyAlignment="1">
      <alignment vertical="center"/>
    </xf>
    <xf numFmtId="188" fontId="48" fillId="0" borderId="0" xfId="92" applyNumberFormat="1" applyFont="1" applyFill="1" applyBorder="1" applyAlignment="1">
      <alignment vertical="center"/>
    </xf>
    <xf numFmtId="49" fontId="48" fillId="0" borderId="0" xfId="92" applyNumberFormat="1" applyFont="1" applyFill="1" applyAlignment="1">
      <alignment horizontal="center" vertical="center"/>
    </xf>
    <xf numFmtId="49" fontId="49" fillId="0" borderId="0" xfId="92" applyNumberFormat="1" applyFont="1" applyFill="1" applyAlignment="1">
      <alignment vertical="center"/>
    </xf>
    <xf numFmtId="0" fontId="48" fillId="0" borderId="0" xfId="0" applyFont="1" applyAlignment="1">
      <alignment vertical="top" wrapText="1"/>
    </xf>
    <xf numFmtId="188" fontId="50" fillId="0" borderId="0" xfId="92" applyNumberFormat="1" applyFont="1" applyFill="1" applyAlignment="1">
      <alignment vertical="center"/>
    </xf>
    <xf numFmtId="0" fontId="48" fillId="0" borderId="0" xfId="0" applyFont="1" applyAlignment="1">
      <alignment horizontal="left" vertical="top" wrapText="1" indent="2"/>
    </xf>
    <xf numFmtId="0" fontId="48" fillId="0" borderId="0" xfId="0" applyFont="1" applyAlignment="1">
      <alignment horizontal="center" vertical="top" wrapText="1"/>
    </xf>
    <xf numFmtId="0" fontId="49" fillId="0" borderId="0" xfId="288" applyFont="1"/>
    <xf numFmtId="188" fontId="48" fillId="0" borderId="0" xfId="92" applyNumberFormat="1" applyFont="1"/>
    <xf numFmtId="0" fontId="48" fillId="0" borderId="0" xfId="288" applyFont="1" applyAlignment="1">
      <alignment horizontal="right"/>
    </xf>
    <xf numFmtId="0" fontId="51" fillId="0" borderId="0" xfId="278" applyFont="1" applyAlignment="1">
      <alignment horizontal="center"/>
    </xf>
    <xf numFmtId="188" fontId="51" fillId="0" borderId="0" xfId="278" applyNumberFormat="1" applyFont="1" applyAlignment="1">
      <alignment horizontal="center"/>
    </xf>
    <xf numFmtId="0" fontId="51" fillId="0" borderId="19" xfId="278" applyFont="1" applyBorder="1" applyAlignment="1">
      <alignment horizontal="center"/>
    </xf>
    <xf numFmtId="0" fontId="51" fillId="0" borderId="19" xfId="278" applyFont="1" applyBorder="1"/>
    <xf numFmtId="0" fontId="51" fillId="0" borderId="19" xfId="278" applyFont="1" applyBorder="1" applyAlignment="1">
      <alignment wrapText="1"/>
    </xf>
    <xf numFmtId="0" fontId="51" fillId="0" borderId="0" xfId="278" applyFont="1"/>
    <xf numFmtId="0" fontId="50" fillId="0" borderId="0" xfId="278" applyFont="1"/>
    <xf numFmtId="0" fontId="50" fillId="0" borderId="0" xfId="278" applyFont="1" applyAlignment="1">
      <alignment wrapText="1"/>
    </xf>
    <xf numFmtId="188" fontId="50" fillId="0" borderId="0" xfId="174" applyNumberFormat="1" applyFont="1" applyFill="1"/>
    <xf numFmtId="188" fontId="50" fillId="0" borderId="0" xfId="174" applyNumberFormat="1" applyFont="1" applyFill="1" applyAlignment="1">
      <alignment horizontal="left"/>
    </xf>
    <xf numFmtId="0" fontId="56" fillId="0" borderId="0" xfId="278" applyFont="1" applyAlignment="1">
      <alignment horizontal="right"/>
    </xf>
    <xf numFmtId="188" fontId="50" fillId="0" borderId="0" xfId="174" applyNumberFormat="1" applyFont="1" applyFill="1" applyBorder="1"/>
    <xf numFmtId="0" fontId="50" fillId="0" borderId="15" xfId="278" applyFont="1" applyBorder="1" applyAlignment="1">
      <alignment vertical="top" wrapText="1"/>
    </xf>
    <xf numFmtId="0" fontId="50" fillId="0" borderId="15" xfId="278" applyFont="1" applyBorder="1" applyAlignment="1">
      <alignment vertical="top"/>
    </xf>
    <xf numFmtId="188" fontId="50" fillId="0" borderId="15" xfId="174" applyNumberFormat="1" applyFont="1" applyFill="1" applyBorder="1" applyAlignment="1">
      <alignment vertical="top"/>
    </xf>
    <xf numFmtId="0" fontId="50" fillId="0" borderId="15" xfId="278" applyFont="1" applyBorder="1" applyAlignment="1">
      <alignment horizontal="left" vertical="top"/>
    </xf>
    <xf numFmtId="0" fontId="50" fillId="0" borderId="15" xfId="0" applyFont="1" applyBorder="1" applyAlignment="1">
      <alignment wrapText="1"/>
    </xf>
    <xf numFmtId="0" fontId="50" fillId="0" borderId="15" xfId="278" applyFont="1" applyBorder="1"/>
    <xf numFmtId="188" fontId="50" fillId="0" borderId="15" xfId="174" applyNumberFormat="1" applyFont="1" applyFill="1" applyBorder="1"/>
    <xf numFmtId="0" fontId="50" fillId="0" borderId="15" xfId="278" applyFont="1" applyBorder="1" applyAlignment="1">
      <alignment horizontal="left" indent="1"/>
    </xf>
    <xf numFmtId="0" fontId="50" fillId="0" borderId="15" xfId="278" applyFont="1" applyBorder="1" applyAlignment="1">
      <alignment wrapText="1"/>
    </xf>
    <xf numFmtId="0" fontId="57" fillId="0" borderId="15" xfId="278" applyFont="1" applyBorder="1" applyAlignment="1">
      <alignment vertical="top" wrapText="1"/>
    </xf>
    <xf numFmtId="0" fontId="57" fillId="0" borderId="15" xfId="278" applyFont="1" applyBorder="1" applyAlignment="1">
      <alignment wrapText="1"/>
    </xf>
    <xf numFmtId="188" fontId="51" fillId="0" borderId="15" xfId="174" applyNumberFormat="1" applyFont="1" applyFill="1" applyBorder="1" applyAlignment="1">
      <alignment horizontal="left"/>
    </xf>
    <xf numFmtId="0" fontId="51" fillId="0" borderId="15" xfId="278" applyFont="1" applyBorder="1" applyAlignment="1">
      <alignment horizontal="left"/>
    </xf>
    <xf numFmtId="0" fontId="51" fillId="0" borderId="15" xfId="278" applyFont="1" applyBorder="1" applyAlignment="1">
      <alignment horizontal="left" vertical="top"/>
    </xf>
    <xf numFmtId="188" fontId="51" fillId="0" borderId="15" xfId="174" applyNumberFormat="1" applyFont="1" applyFill="1" applyBorder="1" applyAlignment="1">
      <alignment vertical="top"/>
    </xf>
    <xf numFmtId="188" fontId="51" fillId="0" borderId="15" xfId="174" applyNumberFormat="1" applyFont="1" applyFill="1" applyBorder="1" applyAlignment="1">
      <alignment horizontal="left" vertical="top"/>
    </xf>
    <xf numFmtId="0" fontId="51" fillId="0" borderId="15" xfId="278" applyFont="1" applyBorder="1" applyAlignment="1">
      <alignment horizontal="left" vertical="top" wrapText="1"/>
    </xf>
    <xf numFmtId="0" fontId="51" fillId="0" borderId="15" xfId="278" applyFont="1" applyBorder="1" applyAlignment="1">
      <alignment wrapText="1"/>
    </xf>
    <xf numFmtId="0" fontId="51" fillId="0" borderId="15" xfId="278" applyFont="1" applyBorder="1"/>
    <xf numFmtId="188" fontId="51" fillId="0" borderId="15" xfId="174" applyNumberFormat="1" applyFont="1" applyFill="1" applyBorder="1"/>
    <xf numFmtId="0" fontId="50" fillId="0" borderId="15" xfId="278" applyFont="1" applyBorder="1" applyAlignment="1">
      <alignment horizontal="left" wrapText="1" indent="1"/>
    </xf>
    <xf numFmtId="0" fontId="51" fillId="0" borderId="17" xfId="278" applyFont="1" applyBorder="1" applyAlignment="1">
      <alignment wrapText="1"/>
    </xf>
    <xf numFmtId="0" fontId="51" fillId="0" borderId="17" xfId="278" applyFont="1" applyBorder="1"/>
    <xf numFmtId="188" fontId="51" fillId="0" borderId="17" xfId="174" applyNumberFormat="1" applyFont="1" applyFill="1" applyBorder="1"/>
    <xf numFmtId="188" fontId="51" fillId="0" borderId="17" xfId="174" applyNumberFormat="1" applyFont="1" applyFill="1" applyBorder="1" applyAlignment="1">
      <alignment horizontal="center"/>
    </xf>
    <xf numFmtId="0" fontId="51" fillId="0" borderId="17" xfId="278" applyFont="1" applyBorder="1" applyAlignment="1">
      <alignment horizontal="left"/>
    </xf>
    <xf numFmtId="188" fontId="51" fillId="0" borderId="19" xfId="174" applyNumberFormat="1" applyFont="1" applyFill="1" applyBorder="1"/>
    <xf numFmtId="188" fontId="51" fillId="0" borderId="19" xfId="174" applyNumberFormat="1" applyFont="1" applyFill="1" applyBorder="1" applyAlignment="1">
      <alignment horizontal="center"/>
    </xf>
    <xf numFmtId="188" fontId="51" fillId="0" borderId="18" xfId="174" applyNumberFormat="1" applyFont="1" applyFill="1" applyBorder="1" applyAlignment="1">
      <alignment horizontal="center" vertical="center" wrapText="1"/>
    </xf>
    <xf numFmtId="188" fontId="50" fillId="0" borderId="18" xfId="174" applyNumberFormat="1" applyFont="1" applyFill="1" applyBorder="1"/>
    <xf numFmtId="188" fontId="51" fillId="0" borderId="20" xfId="174" applyNumberFormat="1" applyFont="1" applyFill="1" applyBorder="1" applyAlignment="1">
      <alignment horizontal="center"/>
    </xf>
    <xf numFmtId="188" fontId="51" fillId="0" borderId="15" xfId="174" applyNumberFormat="1" applyFont="1" applyFill="1" applyBorder="1" applyAlignment="1">
      <alignment horizontal="centerContinuous"/>
    </xf>
    <xf numFmtId="0" fontId="50" fillId="0" borderId="0" xfId="278" applyFont="1" applyAlignment="1">
      <alignment horizontal="right" wrapText="1"/>
    </xf>
    <xf numFmtId="0" fontId="50" fillId="0" borderId="0" xfId="278" applyFont="1" applyAlignment="1">
      <alignment horizontal="center"/>
    </xf>
    <xf numFmtId="188" fontId="50" fillId="0" borderId="0" xfId="174" applyNumberFormat="1" applyFont="1" applyFill="1" applyAlignment="1"/>
    <xf numFmtId="0" fontId="79" fillId="0" borderId="0" xfId="143" applyFont="1" applyAlignment="1">
      <alignment horizontal="left"/>
    </xf>
    <xf numFmtId="0" fontId="79" fillId="0" borderId="0" xfId="143" applyFont="1"/>
    <xf numFmtId="0" fontId="78" fillId="0" borderId="0" xfId="143" applyFont="1"/>
    <xf numFmtId="0" fontId="79" fillId="31" borderId="15" xfId="143" applyFont="1" applyFill="1" applyBorder="1" applyAlignment="1">
      <alignment horizontal="center"/>
    </xf>
    <xf numFmtId="0" fontId="78" fillId="0" borderId="21" xfId="143" applyFont="1" applyBorder="1" applyAlignment="1">
      <alignment horizontal="left" vertical="top"/>
    </xf>
    <xf numFmtId="0" fontId="78" fillId="0" borderId="0" xfId="143" applyFont="1" applyAlignment="1">
      <alignment horizontal="left" vertical="top"/>
    </xf>
    <xf numFmtId="0" fontId="79" fillId="0" borderId="0" xfId="143" applyFont="1" applyAlignment="1">
      <alignment horizontal="center" vertical="top"/>
    </xf>
    <xf numFmtId="188" fontId="48" fillId="0" borderId="15" xfId="92" applyNumberFormat="1" applyFont="1" applyFill="1" applyBorder="1" applyAlignment="1">
      <alignment horizontal="left" vertical="center" wrapText="1" shrinkToFit="1"/>
    </xf>
    <xf numFmtId="188" fontId="48" fillId="0" borderId="16" xfId="92" applyNumberFormat="1" applyFont="1" applyFill="1" applyBorder="1" applyAlignment="1">
      <alignment horizontal="left" vertical="center"/>
    </xf>
    <xf numFmtId="188" fontId="49" fillId="0" borderId="16" xfId="92" applyNumberFormat="1" applyFont="1" applyFill="1" applyBorder="1" applyAlignment="1">
      <alignment vertical="center"/>
    </xf>
    <xf numFmtId="0" fontId="50" fillId="0" borderId="15" xfId="0" applyFont="1" applyBorder="1" applyAlignment="1">
      <alignment horizontal="left" vertical="top" wrapText="1"/>
    </xf>
    <xf numFmtId="0" fontId="50" fillId="0" borderId="15" xfId="0" applyFont="1" applyBorder="1" applyAlignment="1">
      <alignment vertical="top" wrapText="1"/>
    </xf>
    <xf numFmtId="0" fontId="50" fillId="32" borderId="15" xfId="0" applyFont="1" applyFill="1" applyBorder="1" applyAlignment="1">
      <alignment horizontal="center" vertical="top" wrapText="1"/>
    </xf>
    <xf numFmtId="0" fontId="50" fillId="34" borderId="15" xfId="0" applyFont="1" applyFill="1" applyBorder="1" applyAlignment="1">
      <alignment horizontal="left" vertical="top" wrapText="1" indent="2"/>
    </xf>
    <xf numFmtId="0" fontId="50" fillId="34" borderId="15" xfId="0" applyFont="1" applyFill="1" applyBorder="1" applyAlignment="1">
      <alignment vertical="top" wrapText="1"/>
    </xf>
    <xf numFmtId="0" fontId="49" fillId="32" borderId="17" xfId="0" applyFont="1" applyFill="1" applyBorder="1" applyAlignment="1">
      <alignment horizontal="center" vertical="center"/>
    </xf>
    <xf numFmtId="0" fontId="49" fillId="32" borderId="18"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5" xfId="0" applyFont="1" applyFill="1" applyBorder="1" applyAlignment="1">
      <alignment vertical="center"/>
    </xf>
    <xf numFmtId="188" fontId="52" fillId="0" borderId="0" xfId="92" applyNumberFormat="1" applyFont="1" applyFill="1" applyAlignment="1">
      <alignment horizontal="center" vertical="center"/>
    </xf>
    <xf numFmtId="49" fontId="51" fillId="0" borderId="0" xfId="92" applyNumberFormat="1" applyFont="1" applyFill="1" applyBorder="1" applyAlignment="1">
      <alignment vertical="center"/>
    </xf>
    <xf numFmtId="188" fontId="49" fillId="0" borderId="18" xfId="92" applyNumberFormat="1" applyFont="1" applyFill="1" applyBorder="1" applyAlignment="1">
      <alignment horizontal="center" vertical="center"/>
    </xf>
    <xf numFmtId="188" fontId="48" fillId="0" borderId="15" xfId="92" applyNumberFormat="1" applyFont="1" applyFill="1" applyBorder="1" applyAlignment="1">
      <alignment vertical="top" shrinkToFit="1"/>
    </xf>
    <xf numFmtId="188" fontId="49" fillId="28" borderId="15" xfId="92" applyNumberFormat="1" applyFont="1" applyFill="1" applyBorder="1" applyAlignment="1">
      <alignment vertical="top" shrinkToFit="1"/>
    </xf>
    <xf numFmtId="49" fontId="51" fillId="0" borderId="0" xfId="92" applyNumberFormat="1" applyFont="1" applyFill="1" applyAlignment="1">
      <alignment horizontal="right" vertical="center"/>
    </xf>
    <xf numFmtId="49" fontId="49" fillId="28" borderId="15" xfId="92" applyNumberFormat="1" applyFont="1" applyFill="1" applyBorder="1" applyAlignment="1">
      <alignment horizontal="center" vertical="top" shrinkToFit="1"/>
    </xf>
    <xf numFmtId="188" fontId="49" fillId="33" borderId="15" xfId="92" applyNumberFormat="1" applyFont="1" applyFill="1" applyBorder="1" applyAlignment="1">
      <alignment vertical="top" wrapText="1" shrinkToFit="1"/>
    </xf>
    <xf numFmtId="188" fontId="48" fillId="0" borderId="0" xfId="92" applyNumberFormat="1" applyFont="1" applyFill="1" applyAlignment="1">
      <alignment vertical="top"/>
    </xf>
    <xf numFmtId="191" fontId="66" fillId="0" borderId="0" xfId="95" applyNumberFormat="1" applyFont="1" applyAlignment="1">
      <alignment vertical="top"/>
    </xf>
    <xf numFmtId="188" fontId="50" fillId="0" borderId="0" xfId="95" applyNumberFormat="1" applyFont="1" applyAlignment="1">
      <alignment vertical="top"/>
    </xf>
    <xf numFmtId="188" fontId="50" fillId="0" borderId="0" xfId="95" applyNumberFormat="1" applyFont="1" applyAlignment="1">
      <alignment horizontal="center" vertical="top"/>
    </xf>
    <xf numFmtId="49" fontId="66" fillId="0" borderId="0" xfId="95" applyNumberFormat="1" applyFont="1" applyAlignment="1">
      <alignment vertical="top"/>
    </xf>
    <xf numFmtId="49" fontId="50" fillId="0" borderId="0" xfId="95" applyNumberFormat="1" applyFont="1" applyAlignment="1">
      <alignment horizontal="center" vertical="top"/>
    </xf>
    <xf numFmtId="49" fontId="66" fillId="0" borderId="0" xfId="95" applyNumberFormat="1" applyFont="1" applyAlignment="1">
      <alignment horizontal="center" vertical="top"/>
    </xf>
    <xf numFmtId="188" fontId="51" fillId="0" borderId="0" xfId="95" applyNumberFormat="1" applyFont="1" applyAlignment="1">
      <alignment horizontal="center" vertical="top"/>
    </xf>
    <xf numFmtId="188" fontId="51" fillId="0" borderId="0" xfId="95" applyNumberFormat="1" applyFont="1" applyAlignment="1">
      <alignment vertical="top"/>
    </xf>
    <xf numFmtId="188" fontId="50" fillId="0" borderId="0" xfId="95" applyNumberFormat="1" applyFont="1" applyAlignment="1">
      <alignment horizontal="center" vertical="center"/>
    </xf>
    <xf numFmtId="188" fontId="50" fillId="0" borderId="0" xfId="95" applyNumberFormat="1" applyFont="1" applyAlignment="1">
      <alignment vertical="center"/>
    </xf>
    <xf numFmtId="49" fontId="51" fillId="36" borderId="18" xfId="95" applyNumberFormat="1" applyFont="1" applyFill="1" applyBorder="1" applyAlignment="1">
      <alignment horizontal="center" vertical="center"/>
    </xf>
    <xf numFmtId="188" fontId="50" fillId="0" borderId="0" xfId="95" applyNumberFormat="1" applyFont="1" applyFill="1" applyAlignment="1">
      <alignment horizontal="center" vertical="top"/>
    </xf>
    <xf numFmtId="188" fontId="50" fillId="0" borderId="0" xfId="95" applyNumberFormat="1" applyFont="1" applyFill="1" applyAlignment="1">
      <alignment vertical="top"/>
    </xf>
    <xf numFmtId="191" fontId="51" fillId="37" borderId="22" xfId="95" quotePrefix="1" applyNumberFormat="1" applyFont="1" applyFill="1" applyBorder="1" applyAlignment="1">
      <alignment horizontal="center" vertical="center"/>
    </xf>
    <xf numFmtId="188" fontId="51" fillId="37" borderId="22" xfId="95" applyNumberFormat="1" applyFont="1" applyFill="1" applyBorder="1" applyAlignment="1">
      <alignment horizontal="left" vertical="top" indent="4"/>
    </xf>
    <xf numFmtId="188" fontId="51" fillId="37" borderId="15" xfId="95" applyNumberFormat="1" applyFont="1" applyFill="1" applyBorder="1" applyAlignment="1">
      <alignment horizontal="center" vertical="center"/>
    </xf>
    <xf numFmtId="49" fontId="50" fillId="37" borderId="15" xfId="95" applyNumberFormat="1" applyFont="1" applyFill="1" applyBorder="1" applyAlignment="1">
      <alignment horizontal="center" vertical="top"/>
    </xf>
    <xf numFmtId="188" fontId="50" fillId="37" borderId="15" xfId="95" applyNumberFormat="1" applyFont="1" applyFill="1" applyBorder="1" applyAlignment="1">
      <alignment vertical="top"/>
    </xf>
    <xf numFmtId="188" fontId="51" fillId="37" borderId="15" xfId="95" applyNumberFormat="1" applyFont="1" applyFill="1" applyBorder="1" applyAlignment="1">
      <alignment horizontal="right" vertical="top"/>
    </xf>
    <xf numFmtId="188" fontId="51" fillId="37" borderId="15" xfId="95" applyNumberFormat="1" applyFont="1" applyFill="1" applyBorder="1" applyAlignment="1">
      <alignment horizontal="center" vertical="top" wrapText="1"/>
    </xf>
    <xf numFmtId="191" fontId="51" fillId="33" borderId="22" xfId="95" quotePrefix="1" applyNumberFormat="1" applyFont="1" applyFill="1" applyBorder="1" applyAlignment="1">
      <alignment horizontal="center" vertical="center"/>
    </xf>
    <xf numFmtId="188" fontId="51" fillId="33" borderId="22" xfId="95" applyNumberFormat="1" applyFont="1" applyFill="1" applyBorder="1" applyAlignment="1">
      <alignment horizontal="left" vertical="top" indent="5"/>
    </xf>
    <xf numFmtId="188" fontId="51" fillId="33" borderId="15" xfId="95" applyNumberFormat="1" applyFont="1" applyFill="1" applyBorder="1" applyAlignment="1">
      <alignment horizontal="center" vertical="center"/>
    </xf>
    <xf numFmtId="49" fontId="50" fillId="33" borderId="15" xfId="95" applyNumberFormat="1" applyFont="1" applyFill="1" applyBorder="1" applyAlignment="1">
      <alignment horizontal="center" vertical="top"/>
    </xf>
    <xf numFmtId="188" fontId="50" fillId="33" borderId="15" xfId="95" applyNumberFormat="1" applyFont="1" applyFill="1" applyBorder="1" applyAlignment="1">
      <alignment vertical="top"/>
    </xf>
    <xf numFmtId="188" fontId="51" fillId="33" borderId="15" xfId="95" applyNumberFormat="1" applyFont="1" applyFill="1" applyBorder="1" applyAlignment="1">
      <alignment horizontal="right" vertical="top"/>
    </xf>
    <xf numFmtId="188" fontId="51" fillId="33" borderId="15" xfId="95" applyNumberFormat="1" applyFont="1" applyFill="1" applyBorder="1" applyAlignment="1">
      <alignment horizontal="center" vertical="top" wrapText="1"/>
    </xf>
    <xf numFmtId="188" fontId="50" fillId="0" borderId="28" xfId="95" applyNumberFormat="1" applyFont="1" applyBorder="1" applyAlignment="1">
      <alignment vertical="top"/>
    </xf>
    <xf numFmtId="188" fontId="50" fillId="0" borderId="29" xfId="95" applyNumberFormat="1" applyFont="1" applyBorder="1" applyAlignment="1">
      <alignment vertical="top"/>
    </xf>
    <xf numFmtId="191" fontId="50" fillId="33" borderId="15" xfId="95" applyNumberFormat="1" applyFont="1" applyFill="1" applyBorder="1" applyAlignment="1">
      <alignment horizontal="center" vertical="center"/>
    </xf>
    <xf numFmtId="188" fontId="51" fillId="33" borderId="15" xfId="95" applyNumberFormat="1" applyFont="1" applyFill="1" applyBorder="1" applyAlignment="1">
      <alignment horizontal="left" vertical="top" wrapText="1" indent="2"/>
    </xf>
    <xf numFmtId="188" fontId="50" fillId="33" borderId="15" xfId="95" applyNumberFormat="1" applyFont="1" applyFill="1" applyBorder="1" applyAlignment="1">
      <alignment horizontal="center" vertical="center"/>
    </xf>
    <xf numFmtId="188" fontId="50" fillId="33" borderId="15" xfId="95" applyNumberFormat="1" applyFont="1" applyFill="1" applyBorder="1" applyAlignment="1">
      <alignment vertical="top" wrapText="1"/>
    </xf>
    <xf numFmtId="191" fontId="50" fillId="0" borderId="0" xfId="95" applyNumberFormat="1" applyFont="1" applyAlignment="1">
      <alignment horizontal="center" vertical="center"/>
    </xf>
    <xf numFmtId="188" fontId="50" fillId="0" borderId="0" xfId="95" applyNumberFormat="1" applyFont="1" applyAlignment="1">
      <alignment vertical="top" wrapText="1"/>
    </xf>
    <xf numFmtId="191" fontId="67" fillId="0" borderId="16" xfId="95" applyNumberFormat="1" applyFont="1" applyBorder="1" applyAlignment="1">
      <alignment horizontal="left" vertical="top"/>
    </xf>
    <xf numFmtId="49" fontId="51" fillId="0" borderId="16" xfId="95" applyNumberFormat="1" applyFont="1" applyBorder="1" applyAlignment="1">
      <alignment horizontal="center" vertical="top"/>
    </xf>
    <xf numFmtId="188" fontId="48" fillId="0" borderId="15" xfId="92" applyNumberFormat="1" applyFont="1" applyFill="1" applyBorder="1" applyAlignment="1">
      <alignment horizontal="left" vertical="top" wrapText="1" shrinkToFit="1"/>
    </xf>
    <xf numFmtId="49" fontId="50" fillId="0" borderId="0" xfId="92" applyNumberFormat="1" applyFont="1" applyFill="1" applyBorder="1" applyAlignment="1">
      <alignment vertical="center"/>
    </xf>
    <xf numFmtId="0" fontId="82" fillId="0" borderId="0" xfId="143" applyFont="1"/>
    <xf numFmtId="0" fontId="82" fillId="0" borderId="0" xfId="143" applyFont="1" applyAlignment="1">
      <alignment horizontal="center" vertical="center"/>
    </xf>
    <xf numFmtId="0" fontId="82" fillId="0" borderId="18" xfId="143" applyFont="1" applyBorder="1" applyAlignment="1">
      <alignment horizontal="center" vertical="center"/>
    </xf>
    <xf numFmtId="0" fontId="82" fillId="0" borderId="15" xfId="143" applyFont="1" applyBorder="1" applyAlignment="1">
      <alignment horizontal="center" vertical="center"/>
    </xf>
    <xf numFmtId="0" fontId="82" fillId="0" borderId="15" xfId="143" applyFont="1" applyBorder="1" applyAlignment="1">
      <alignment horizontal="center"/>
    </xf>
    <xf numFmtId="0" fontId="80" fillId="0" borderId="15" xfId="143" applyFont="1" applyBorder="1"/>
    <xf numFmtId="0" fontId="80" fillId="0" borderId="15" xfId="143" applyFont="1" applyBorder="1" applyAlignment="1">
      <alignment horizontal="center"/>
    </xf>
    <xf numFmtId="0" fontId="80" fillId="0" borderId="0" xfId="143" applyFont="1"/>
    <xf numFmtId="0" fontId="84" fillId="0" borderId="0" xfId="143" applyFont="1"/>
    <xf numFmtId="188" fontId="49" fillId="0" borderId="15" xfId="92" applyNumberFormat="1" applyFont="1" applyFill="1" applyBorder="1" applyAlignment="1">
      <alignment vertical="top" wrapText="1" shrinkToFit="1"/>
    </xf>
    <xf numFmtId="188" fontId="51" fillId="0" borderId="29" xfId="95" applyNumberFormat="1" applyFont="1" applyBorder="1" applyAlignment="1">
      <alignment vertical="top"/>
    </xf>
    <xf numFmtId="49" fontId="51" fillId="39" borderId="22" xfId="95" quotePrefix="1" applyNumberFormat="1" applyFont="1" applyFill="1" applyBorder="1" applyAlignment="1">
      <alignment horizontal="center" vertical="center"/>
    </xf>
    <xf numFmtId="188" fontId="51" fillId="39" borderId="15" xfId="95" applyNumberFormat="1" applyFont="1" applyFill="1" applyBorder="1" applyAlignment="1">
      <alignment horizontal="center" vertical="center"/>
    </xf>
    <xf numFmtId="49" fontId="50" fillId="39" borderId="15" xfId="95" applyNumberFormat="1" applyFont="1" applyFill="1" applyBorder="1" applyAlignment="1">
      <alignment horizontal="center" vertical="top"/>
    </xf>
    <xf numFmtId="188" fontId="50" fillId="39" borderId="15" xfId="95" applyNumberFormat="1" applyFont="1" applyFill="1" applyBorder="1" applyAlignment="1">
      <alignment vertical="top"/>
    </xf>
    <xf numFmtId="188" fontId="51" fillId="39" borderId="15" xfId="95" applyNumberFormat="1" applyFont="1" applyFill="1" applyBorder="1" applyAlignment="1">
      <alignment horizontal="right" vertical="top"/>
    </xf>
    <xf numFmtId="188" fontId="51" fillId="39" borderId="15" xfId="95" applyNumberFormat="1" applyFont="1" applyFill="1" applyBorder="1" applyAlignment="1">
      <alignment horizontal="center" vertical="top" wrapText="1"/>
    </xf>
    <xf numFmtId="188" fontId="51" fillId="39" borderId="22" xfId="95" applyNumberFormat="1" applyFont="1" applyFill="1" applyBorder="1" applyAlignment="1">
      <alignment horizontal="left" vertical="top" indent="1"/>
    </xf>
    <xf numFmtId="188" fontId="51" fillId="39" borderId="22" xfId="95" applyNumberFormat="1" applyFont="1" applyFill="1" applyBorder="1" applyAlignment="1">
      <alignment horizontal="left" vertical="top" indent="2"/>
    </xf>
    <xf numFmtId="191" fontId="51" fillId="39" borderId="22" xfId="95" quotePrefix="1" applyNumberFormat="1" applyFont="1" applyFill="1" applyBorder="1" applyAlignment="1">
      <alignment horizontal="center" vertical="center"/>
    </xf>
    <xf numFmtId="188" fontId="51" fillId="39" borderId="22" xfId="95" applyNumberFormat="1" applyFont="1" applyFill="1" applyBorder="1" applyAlignment="1">
      <alignment horizontal="left" vertical="top" indent="3"/>
    </xf>
    <xf numFmtId="191" fontId="51" fillId="41" borderId="27" xfId="95" quotePrefix="1" applyNumberFormat="1" applyFont="1" applyFill="1" applyBorder="1" applyAlignment="1">
      <alignment horizontal="center" vertical="center"/>
    </xf>
    <xf numFmtId="188" fontId="51" fillId="41" borderId="27" xfId="95" applyNumberFormat="1" applyFont="1" applyFill="1" applyBorder="1" applyAlignment="1">
      <alignment horizontal="left" vertical="top" indent="5"/>
    </xf>
    <xf numFmtId="188" fontId="51" fillId="41" borderId="17" xfId="95" applyNumberFormat="1" applyFont="1" applyFill="1" applyBorder="1" applyAlignment="1">
      <alignment horizontal="center" vertical="center"/>
    </xf>
    <xf numFmtId="49" fontId="50" fillId="41" borderId="17" xfId="95" applyNumberFormat="1" applyFont="1" applyFill="1" applyBorder="1" applyAlignment="1">
      <alignment horizontal="center" vertical="top"/>
    </xf>
    <xf numFmtId="188" fontId="50" fillId="41" borderId="17" xfId="95" applyNumberFormat="1" applyFont="1" applyFill="1" applyBorder="1" applyAlignment="1">
      <alignment vertical="top"/>
    </xf>
    <xf numFmtId="188" fontId="51" fillId="41" borderId="17" xfId="95" applyNumberFormat="1" applyFont="1" applyFill="1" applyBorder="1" applyAlignment="1">
      <alignment horizontal="right" vertical="top"/>
    </xf>
    <xf numFmtId="188" fontId="51" fillId="41" borderId="17" xfId="95" applyNumberFormat="1" applyFont="1" applyFill="1" applyBorder="1" applyAlignment="1">
      <alignment horizontal="center" vertical="top" wrapText="1"/>
    </xf>
    <xf numFmtId="188" fontId="51" fillId="41" borderId="32" xfId="95" applyNumberFormat="1" applyFont="1" applyFill="1" applyBorder="1" applyAlignment="1">
      <alignment horizontal="right" vertical="top"/>
    </xf>
    <xf numFmtId="188" fontId="51" fillId="41" borderId="29" xfId="95" applyNumberFormat="1" applyFont="1" applyFill="1" applyBorder="1" applyAlignment="1">
      <alignment horizontal="right" vertical="top"/>
    </xf>
    <xf numFmtId="0" fontId="86" fillId="0" borderId="0" xfId="143" applyFont="1"/>
    <xf numFmtId="0" fontId="71" fillId="0" borderId="0" xfId="0" applyFont="1"/>
    <xf numFmtId="0" fontId="86" fillId="0" borderId="0" xfId="143" applyFont="1" applyAlignment="1">
      <alignment horizontal="center" vertical="center"/>
    </xf>
    <xf numFmtId="191" fontId="73" fillId="0" borderId="0" xfId="95" applyNumberFormat="1" applyFont="1" applyAlignment="1">
      <alignment vertical="top"/>
    </xf>
    <xf numFmtId="49" fontId="73" fillId="0" borderId="0" xfId="95" applyNumberFormat="1" applyFont="1" applyAlignment="1">
      <alignment vertical="top"/>
    </xf>
    <xf numFmtId="188" fontId="73" fillId="0" borderId="16" xfId="95" applyNumberFormat="1" applyFont="1" applyBorder="1" applyAlignment="1">
      <alignment horizontal="left" vertical="center"/>
    </xf>
    <xf numFmtId="188" fontId="72" fillId="0" borderId="0" xfId="95" applyNumberFormat="1" applyFont="1" applyAlignment="1">
      <alignment horizontal="center" vertical="center"/>
    </xf>
    <xf numFmtId="49" fontId="72" fillId="0" borderId="0" xfId="95" applyNumberFormat="1" applyFont="1" applyAlignment="1">
      <alignment horizontal="center" vertical="top"/>
    </xf>
    <xf numFmtId="188" fontId="51" fillId="0" borderId="32" xfId="95" applyNumberFormat="1" applyFont="1" applyBorder="1" applyAlignment="1">
      <alignment vertical="top"/>
    </xf>
    <xf numFmtId="49" fontId="51" fillId="36" borderId="18" xfId="95" applyNumberFormat="1" applyFont="1" applyFill="1" applyBorder="1" applyAlignment="1">
      <alignment horizontal="center" vertical="center" wrapText="1"/>
    </xf>
    <xf numFmtId="0" fontId="82" fillId="35" borderId="15" xfId="143" applyFont="1" applyFill="1" applyBorder="1"/>
    <xf numFmtId="0" fontId="82" fillId="35" borderId="4" xfId="143" applyFont="1" applyFill="1" applyBorder="1" applyAlignment="1">
      <alignment horizontal="center"/>
    </xf>
    <xf numFmtId="188" fontId="85" fillId="0" borderId="0" xfId="95" applyNumberFormat="1" applyFont="1" applyAlignment="1">
      <alignment horizontal="right"/>
    </xf>
    <xf numFmtId="191" fontId="89" fillId="0" borderId="0" xfId="95" applyNumberFormat="1" applyFont="1" applyBorder="1" applyAlignment="1">
      <alignment horizontal="left" vertical="center"/>
    </xf>
    <xf numFmtId="191" fontId="89" fillId="0" borderId="0" xfId="95" applyNumberFormat="1" applyFont="1" applyBorder="1" applyAlignment="1">
      <alignment horizontal="center" vertical="center"/>
    </xf>
    <xf numFmtId="189" fontId="89" fillId="0" borderId="0" xfId="95" applyNumberFormat="1" applyFont="1" applyBorder="1" applyAlignment="1">
      <alignment horizontal="left" vertical="top" indent="8"/>
    </xf>
    <xf numFmtId="49" fontId="89" fillId="0" borderId="0" xfId="95" applyNumberFormat="1" applyFont="1" applyBorder="1" applyAlignment="1">
      <alignment horizontal="center" vertical="top"/>
    </xf>
    <xf numFmtId="188" fontId="90" fillId="0" borderId="0" xfId="95" applyNumberFormat="1" applyFont="1" applyBorder="1" applyAlignment="1">
      <alignment horizontal="center" vertical="center"/>
    </xf>
    <xf numFmtId="49" fontId="90" fillId="0" borderId="0" xfId="95" applyNumberFormat="1" applyFont="1" applyBorder="1" applyAlignment="1">
      <alignment horizontal="center" vertical="top"/>
    </xf>
    <xf numFmtId="188" fontId="89" fillId="0" borderId="0" xfId="95" applyNumberFormat="1" applyFont="1" applyBorder="1" applyAlignment="1">
      <alignment vertical="top"/>
    </xf>
    <xf numFmtId="188" fontId="89" fillId="0" borderId="0" xfId="95" applyNumberFormat="1" applyFont="1" applyBorder="1" applyAlignment="1">
      <alignment vertical="top" wrapText="1"/>
    </xf>
    <xf numFmtId="188" fontId="89" fillId="0" borderId="0" xfId="95" applyNumberFormat="1" applyFont="1" applyAlignment="1">
      <alignment horizontal="center" vertical="top"/>
    </xf>
    <xf numFmtId="188" fontId="89" fillId="0" borderId="0" xfId="95" applyNumberFormat="1" applyFont="1" applyAlignment="1">
      <alignment vertical="top"/>
    </xf>
    <xf numFmtId="191" fontId="53" fillId="38" borderId="15" xfId="95" applyNumberFormat="1" applyFont="1" applyFill="1" applyBorder="1" applyAlignment="1">
      <alignment horizontal="center" vertical="center"/>
    </xf>
    <xf numFmtId="188" fontId="53" fillId="38" borderId="15" xfId="95" applyNumberFormat="1" applyFont="1" applyFill="1" applyBorder="1" applyAlignment="1">
      <alignment horizontal="center" vertical="top" wrapText="1"/>
    </xf>
    <xf numFmtId="188" fontId="53" fillId="38" borderId="15" xfId="95" applyNumberFormat="1" applyFont="1" applyFill="1" applyBorder="1" applyAlignment="1">
      <alignment horizontal="center" vertical="center"/>
    </xf>
    <xf numFmtId="49" fontId="53" fillId="38" borderId="15" xfId="95" applyNumberFormat="1" applyFont="1" applyFill="1" applyBorder="1" applyAlignment="1">
      <alignment horizontal="center" vertical="top"/>
    </xf>
    <xf numFmtId="188" fontId="53" fillId="38" borderId="15" xfId="95" applyNumberFormat="1" applyFont="1" applyFill="1" applyBorder="1" applyAlignment="1">
      <alignment vertical="top"/>
    </xf>
    <xf numFmtId="188" fontId="53" fillId="38" borderId="15" xfId="95" applyNumberFormat="1" applyFont="1" applyFill="1" applyBorder="1" applyAlignment="1">
      <alignment horizontal="right" vertical="top"/>
    </xf>
    <xf numFmtId="188" fontId="53" fillId="0" borderId="0" xfId="95" applyNumberFormat="1" applyFont="1" applyAlignment="1">
      <alignment horizontal="center" vertical="top"/>
    </xf>
    <xf numFmtId="188" fontId="53" fillId="0" borderId="0" xfId="95" applyNumberFormat="1" applyFont="1" applyAlignment="1">
      <alignment vertical="top"/>
    </xf>
    <xf numFmtId="188" fontId="51" fillId="0" borderId="0" xfId="92" applyNumberFormat="1" applyFont="1" applyAlignment="1">
      <alignment horizontal="center" vertical="top"/>
    </xf>
    <xf numFmtId="188" fontId="50" fillId="0" borderId="0" xfId="92" applyNumberFormat="1" applyFont="1" applyAlignment="1">
      <alignment horizontal="center" vertical="top"/>
    </xf>
    <xf numFmtId="0" fontId="79" fillId="0" borderId="0" xfId="0" applyFont="1" applyAlignment="1" applyProtection="1">
      <alignment horizontal="center" vertical="center"/>
      <protection locked="0"/>
    </xf>
    <xf numFmtId="0" fontId="79" fillId="31" borderId="17" xfId="0" applyFont="1" applyFill="1" applyBorder="1" applyAlignment="1" applyProtection="1">
      <alignment horizontal="center" vertical="center"/>
      <protection locked="0"/>
    </xf>
    <xf numFmtId="0" fontId="79" fillId="42" borderId="15" xfId="0" applyFont="1" applyFill="1" applyBorder="1" applyAlignment="1" applyProtection="1">
      <alignment horizontal="center" vertical="center"/>
      <protection locked="0"/>
    </xf>
    <xf numFmtId="0" fontId="79" fillId="33" borderId="15" xfId="0" applyFont="1" applyFill="1" applyBorder="1" applyAlignment="1" applyProtection="1">
      <alignment horizontal="left" vertical="center"/>
      <protection locked="0"/>
    </xf>
    <xf numFmtId="0" fontId="78" fillId="0" borderId="0" xfId="0" applyFont="1" applyProtection="1">
      <protection locked="0"/>
    </xf>
    <xf numFmtId="0" fontId="79" fillId="33" borderId="15" xfId="0" applyFont="1" applyFill="1" applyBorder="1" applyProtection="1">
      <protection locked="0"/>
    </xf>
    <xf numFmtId="188" fontId="79" fillId="31" borderId="15" xfId="92" applyNumberFormat="1" applyFont="1" applyFill="1" applyBorder="1" applyAlignment="1" applyProtection="1">
      <alignment horizontal="center" vertical="center"/>
      <protection locked="0"/>
    </xf>
    <xf numFmtId="188" fontId="79" fillId="31" borderId="15" xfId="92" applyNumberFormat="1" applyFont="1" applyFill="1" applyBorder="1" applyAlignment="1" applyProtection="1">
      <alignment horizontal="center" vertical="center" wrapText="1"/>
      <protection locked="0"/>
    </xf>
    <xf numFmtId="188" fontId="79" fillId="42" borderId="15" xfId="92" applyNumberFormat="1" applyFont="1" applyFill="1" applyBorder="1" applyAlignment="1" applyProtection="1">
      <alignment horizontal="center" vertical="center"/>
      <protection locked="0"/>
    </xf>
    <xf numFmtId="188" fontId="79" fillId="42" borderId="22" xfId="92" applyNumberFormat="1" applyFont="1" applyFill="1" applyBorder="1" applyAlignment="1" applyProtection="1">
      <alignment horizontal="center" vertical="center"/>
      <protection locked="0"/>
    </xf>
    <xf numFmtId="188" fontId="79" fillId="33" borderId="15" xfId="92" applyNumberFormat="1" applyFont="1" applyFill="1" applyBorder="1" applyAlignment="1" applyProtection="1">
      <alignment horizontal="center" vertical="center"/>
      <protection locked="0"/>
    </xf>
    <xf numFmtId="188" fontId="78" fillId="0" borderId="15" xfId="92" applyNumberFormat="1" applyFont="1" applyBorder="1" applyProtection="1">
      <protection locked="0"/>
    </xf>
    <xf numFmtId="188" fontId="79" fillId="33" borderId="15" xfId="92" applyNumberFormat="1" applyFont="1" applyFill="1" applyBorder="1" applyAlignment="1" applyProtection="1">
      <alignment horizontal="center"/>
      <protection locked="0"/>
    </xf>
    <xf numFmtId="188" fontId="78" fillId="0" borderId="0" xfId="92" applyNumberFormat="1" applyFont="1" applyProtection="1">
      <protection locked="0"/>
    </xf>
    <xf numFmtId="49" fontId="66" fillId="36" borderId="33" xfId="95" applyNumberFormat="1" applyFont="1" applyFill="1" applyBorder="1" applyAlignment="1">
      <alignment horizontal="center" vertical="center"/>
    </xf>
    <xf numFmtId="188" fontId="73" fillId="0" borderId="0" xfId="95" applyNumberFormat="1" applyFont="1" applyBorder="1" applyAlignment="1">
      <alignment horizontal="left" vertical="center"/>
    </xf>
    <xf numFmtId="49" fontId="66" fillId="36" borderId="25" xfId="95" applyNumberFormat="1" applyFont="1" applyFill="1" applyBorder="1" applyAlignment="1">
      <alignment horizontal="center" vertical="center"/>
    </xf>
    <xf numFmtId="188" fontId="53" fillId="38" borderId="15" xfId="95" applyNumberFormat="1" applyFont="1" applyFill="1" applyBorder="1" applyAlignment="1">
      <alignment horizontal="center" vertical="top"/>
    </xf>
    <xf numFmtId="0" fontId="78" fillId="0" borderId="15" xfId="0" applyFont="1" applyBorder="1" applyProtection="1">
      <protection locked="0"/>
    </xf>
    <xf numFmtId="188" fontId="78" fillId="0" borderId="22" xfId="92" applyNumberFormat="1" applyFont="1" applyBorder="1" applyProtection="1">
      <protection locked="0"/>
    </xf>
    <xf numFmtId="188" fontId="79" fillId="33" borderId="22" xfId="92" applyNumberFormat="1" applyFont="1" applyFill="1" applyBorder="1" applyAlignment="1" applyProtection="1">
      <alignment horizontal="center"/>
      <protection locked="0"/>
    </xf>
    <xf numFmtId="0" fontId="79" fillId="0" borderId="15" xfId="0" applyFont="1" applyBorder="1" applyAlignment="1">
      <alignment horizontal="left" indent="2"/>
    </xf>
    <xf numFmtId="0" fontId="78" fillId="0" borderId="15" xfId="0" applyFont="1" applyBorder="1" applyAlignment="1">
      <alignment wrapText="1"/>
    </xf>
    <xf numFmtId="0" fontId="78" fillId="0" borderId="15" xfId="0" applyFont="1" applyBorder="1"/>
    <xf numFmtId="188" fontId="79" fillId="42" borderId="40" xfId="92" applyNumberFormat="1" applyFont="1" applyFill="1" applyBorder="1" applyAlignment="1" applyProtection="1">
      <alignment horizontal="center" vertical="center"/>
      <protection locked="0"/>
    </xf>
    <xf numFmtId="0" fontId="79" fillId="43" borderId="15" xfId="0" applyFont="1" applyFill="1" applyBorder="1" applyAlignment="1" applyProtection="1">
      <alignment horizontal="center" vertical="center"/>
      <protection locked="0"/>
    </xf>
    <xf numFmtId="188" fontId="79" fillId="43" borderId="27" xfId="92" applyNumberFormat="1" applyFont="1" applyFill="1" applyBorder="1" applyAlignment="1" applyProtection="1">
      <alignment horizontal="center" vertical="center"/>
      <protection locked="0"/>
    </xf>
    <xf numFmtId="188" fontId="79" fillId="33" borderId="23" xfId="92" applyNumberFormat="1" applyFont="1" applyFill="1" applyBorder="1" applyAlignment="1" applyProtection="1">
      <alignment horizontal="center" vertical="center"/>
      <protection locked="0"/>
    </xf>
    <xf numFmtId="0" fontId="79" fillId="33" borderId="15" xfId="0" applyFont="1" applyFill="1" applyBorder="1" applyAlignment="1" applyProtection="1">
      <alignment horizontal="center" vertical="center"/>
      <protection locked="0"/>
    </xf>
    <xf numFmtId="0" fontId="78" fillId="33" borderId="15" xfId="0" applyFont="1" applyFill="1" applyBorder="1" applyProtection="1">
      <protection locked="0"/>
    </xf>
    <xf numFmtId="188" fontId="79" fillId="41" borderId="15" xfId="92" applyNumberFormat="1" applyFont="1" applyFill="1" applyBorder="1" applyAlignment="1" applyProtection="1">
      <alignment horizontal="center"/>
      <protection locked="0"/>
    </xf>
    <xf numFmtId="188" fontId="79" fillId="41" borderId="22" xfId="92" applyNumberFormat="1" applyFont="1" applyFill="1" applyBorder="1" applyAlignment="1" applyProtection="1">
      <alignment horizontal="center"/>
      <protection locked="0"/>
    </xf>
    <xf numFmtId="0" fontId="79" fillId="41" borderId="15" xfId="0" applyFont="1" applyFill="1" applyBorder="1" applyAlignment="1" applyProtection="1">
      <alignment horizontal="center"/>
      <protection locked="0"/>
    </xf>
    <xf numFmtId="0" fontId="78" fillId="41" borderId="15" xfId="0" applyFont="1" applyFill="1" applyBorder="1" applyAlignment="1" applyProtection="1">
      <alignment horizontal="center"/>
      <protection locked="0"/>
    </xf>
    <xf numFmtId="0" fontId="78" fillId="0" borderId="0" xfId="0" applyFont="1" applyAlignment="1" applyProtection="1">
      <alignment horizontal="center"/>
      <protection locked="0"/>
    </xf>
    <xf numFmtId="0" fontId="84" fillId="0" borderId="15" xfId="0" applyFont="1" applyBorder="1" applyAlignment="1" applyProtection="1">
      <alignment horizontal="left" wrapText="1"/>
      <protection locked="0"/>
    </xf>
    <xf numFmtId="191" fontId="66" fillId="0" borderId="0" xfId="95" applyNumberFormat="1" applyFont="1" applyAlignment="1">
      <alignment horizontal="left" vertical="top"/>
    </xf>
    <xf numFmtId="49" fontId="66" fillId="0" borderId="0" xfId="95" applyNumberFormat="1" applyFont="1" applyAlignment="1">
      <alignment horizontal="left" vertical="top"/>
    </xf>
    <xf numFmtId="188" fontId="51" fillId="0" borderId="0" xfId="95" applyNumberFormat="1" applyFont="1" applyAlignment="1">
      <alignment horizontal="left" vertical="center"/>
    </xf>
    <xf numFmtId="188" fontId="53" fillId="38" borderId="15" xfId="95" applyNumberFormat="1" applyFont="1" applyFill="1" applyBorder="1" applyAlignment="1">
      <alignment horizontal="left" vertical="center"/>
    </xf>
    <xf numFmtId="188" fontId="51" fillId="39" borderId="15" xfId="95" applyNumberFormat="1" applyFont="1" applyFill="1" applyBorder="1" applyAlignment="1">
      <alignment horizontal="left" vertical="center"/>
    </xf>
    <xf numFmtId="188" fontId="51" fillId="37" borderId="15" xfId="95" applyNumberFormat="1" applyFont="1" applyFill="1" applyBorder="1" applyAlignment="1">
      <alignment horizontal="left" vertical="center"/>
    </xf>
    <xf numFmtId="188" fontId="51" fillId="33" borderId="15" xfId="95" applyNumberFormat="1" applyFont="1" applyFill="1" applyBorder="1" applyAlignment="1">
      <alignment horizontal="left" vertical="center"/>
    </xf>
    <xf numFmtId="188" fontId="51" fillId="41" borderId="17" xfId="95" applyNumberFormat="1" applyFont="1" applyFill="1" applyBorder="1" applyAlignment="1">
      <alignment horizontal="left" vertical="center"/>
    </xf>
    <xf numFmtId="188" fontId="50" fillId="33" borderId="15" xfId="95" applyNumberFormat="1" applyFont="1" applyFill="1" applyBorder="1" applyAlignment="1">
      <alignment horizontal="left" vertical="center"/>
    </xf>
    <xf numFmtId="188" fontId="89" fillId="0" borderId="0" xfId="95" applyNumberFormat="1" applyFont="1" applyBorder="1" applyAlignment="1">
      <alignment horizontal="left" vertical="center"/>
    </xf>
    <xf numFmtId="188" fontId="50" fillId="0" borderId="0" xfId="95" applyNumberFormat="1" applyFont="1" applyAlignment="1">
      <alignment horizontal="left" vertical="center"/>
    </xf>
    <xf numFmtId="188" fontId="66" fillId="0" borderId="0" xfId="92" applyNumberFormat="1" applyFont="1" applyAlignment="1">
      <alignment vertical="top"/>
    </xf>
    <xf numFmtId="188" fontId="51" fillId="0" borderId="0" xfId="92" applyNumberFormat="1" applyFont="1" applyAlignment="1">
      <alignment vertical="top"/>
    </xf>
    <xf numFmtId="188" fontId="50" fillId="0" borderId="0" xfId="92" applyNumberFormat="1" applyFont="1" applyAlignment="1">
      <alignment vertical="top"/>
    </xf>
    <xf numFmtId="188" fontId="53" fillId="38" borderId="15" xfId="92" applyNumberFormat="1" applyFont="1" applyFill="1" applyBorder="1" applyAlignment="1">
      <alignment horizontal="center" vertical="top"/>
    </xf>
    <xf numFmtId="188" fontId="50" fillId="39" borderId="15" xfId="92" applyNumberFormat="1" applyFont="1" applyFill="1" applyBorder="1" applyAlignment="1">
      <alignment horizontal="center" vertical="top"/>
    </xf>
    <xf numFmtId="188" fontId="51" fillId="39" borderId="15" xfId="92" applyNumberFormat="1" applyFont="1" applyFill="1" applyBorder="1" applyAlignment="1">
      <alignment horizontal="center" vertical="top"/>
    </xf>
    <xf numFmtId="188" fontId="51" fillId="39" borderId="15" xfId="92" applyNumberFormat="1" applyFont="1" applyFill="1" applyBorder="1" applyAlignment="1">
      <alignment horizontal="right" vertical="top"/>
    </xf>
    <xf numFmtId="188" fontId="50" fillId="37" borderId="15" xfId="92" applyNumberFormat="1" applyFont="1" applyFill="1" applyBorder="1" applyAlignment="1">
      <alignment horizontal="center" vertical="top"/>
    </xf>
    <xf numFmtId="188" fontId="51" fillId="37" borderId="15" xfId="92" applyNumberFormat="1" applyFont="1" applyFill="1" applyBorder="1" applyAlignment="1">
      <alignment horizontal="center" vertical="top"/>
    </xf>
    <xf numFmtId="188" fontId="51" fillId="37" borderId="15" xfId="92" applyNumberFormat="1" applyFont="1" applyFill="1" applyBorder="1" applyAlignment="1">
      <alignment horizontal="right" vertical="top"/>
    </xf>
    <xf numFmtId="188" fontId="50" fillId="33" borderId="15" xfId="92" applyNumberFormat="1" applyFont="1" applyFill="1" applyBorder="1" applyAlignment="1">
      <alignment horizontal="center" vertical="top"/>
    </xf>
    <xf numFmtId="188" fontId="51" fillId="33" borderId="15" xfId="92" applyNumberFormat="1" applyFont="1" applyFill="1" applyBorder="1" applyAlignment="1">
      <alignment horizontal="center" vertical="top"/>
    </xf>
    <xf numFmtId="188" fontId="51" fillId="33" borderId="15" xfId="92" applyNumberFormat="1" applyFont="1" applyFill="1" applyBorder="1" applyAlignment="1">
      <alignment horizontal="right" vertical="top"/>
    </xf>
    <xf numFmtId="188" fontId="50" fillId="41" borderId="17" xfId="92" applyNumberFormat="1" applyFont="1" applyFill="1" applyBorder="1" applyAlignment="1">
      <alignment horizontal="center" vertical="top"/>
    </xf>
    <xf numFmtId="188" fontId="51" fillId="41" borderId="17" xfId="92" applyNumberFormat="1" applyFont="1" applyFill="1" applyBorder="1" applyAlignment="1">
      <alignment horizontal="center" vertical="top"/>
    </xf>
    <xf numFmtId="188" fontId="51" fillId="41" borderId="17" xfId="92" applyNumberFormat="1" applyFont="1" applyFill="1" applyBorder="1" applyAlignment="1">
      <alignment horizontal="right" vertical="top"/>
    </xf>
    <xf numFmtId="188" fontId="50" fillId="33" borderId="15" xfId="92" applyNumberFormat="1" applyFont="1" applyFill="1" applyBorder="1" applyAlignment="1">
      <alignment vertical="top"/>
    </xf>
    <xf numFmtId="188" fontId="89" fillId="0" borderId="0" xfId="92" applyNumberFormat="1" applyFont="1" applyBorder="1" applyAlignment="1">
      <alignment horizontal="center" vertical="top"/>
    </xf>
    <xf numFmtId="188" fontId="89" fillId="0" borderId="0" xfId="92" applyNumberFormat="1" applyFont="1" applyBorder="1" applyAlignment="1">
      <alignment vertical="top"/>
    </xf>
    <xf numFmtId="188" fontId="50" fillId="0" borderId="0" xfId="92" applyNumberFormat="1" applyFont="1"/>
    <xf numFmtId="0" fontId="51" fillId="0" borderId="32" xfId="278" applyFont="1" applyBorder="1" applyAlignment="1" applyProtection="1">
      <alignment horizontal="left" vertical="top" wrapText="1"/>
      <protection locked="0"/>
    </xf>
    <xf numFmtId="0" fontId="51" fillId="35" borderId="15" xfId="278" applyFont="1" applyFill="1" applyBorder="1" applyAlignment="1" applyProtection="1">
      <alignment wrapText="1"/>
      <protection locked="0"/>
    </xf>
    <xf numFmtId="0" fontId="57" fillId="0" borderId="29" xfId="278" applyFont="1" applyBorder="1" applyAlignment="1" applyProtection="1">
      <alignment vertical="top" wrapText="1"/>
      <protection locked="0"/>
    </xf>
    <xf numFmtId="0" fontId="50" fillId="0" borderId="30" xfId="278" applyFont="1" applyBorder="1" applyAlignment="1" applyProtection="1">
      <alignment vertical="top" wrapText="1"/>
      <protection locked="0"/>
    </xf>
    <xf numFmtId="188" fontId="91" fillId="0" borderId="15" xfId="92" applyNumberFormat="1" applyFont="1" applyFill="1" applyBorder="1" applyAlignment="1">
      <alignment horizontal="left" vertical="top" wrapText="1" shrinkToFit="1"/>
    </xf>
    <xf numFmtId="0" fontId="50" fillId="0" borderId="0" xfId="0" applyFont="1"/>
    <xf numFmtId="0" fontId="50" fillId="46" borderId="0" xfId="0" applyFont="1" applyFill="1"/>
    <xf numFmtId="188" fontId="50" fillId="0" borderId="0" xfId="92" applyNumberFormat="1" applyFont="1" applyAlignment="1">
      <alignment horizontal="center"/>
    </xf>
    <xf numFmtId="0" fontId="50" fillId="0" borderId="0" xfId="278" applyFont="1" applyAlignment="1">
      <alignment vertical="top" wrapText="1"/>
    </xf>
    <xf numFmtId="0" fontId="53" fillId="0" borderId="0" xfId="278" applyFont="1" applyAlignment="1" applyProtection="1">
      <alignment horizontal="right" vertical="top" wrapText="1"/>
      <protection locked="0"/>
    </xf>
    <xf numFmtId="0" fontId="51" fillId="0" borderId="19" xfId="278" applyFont="1" applyBorder="1" applyAlignment="1" applyProtection="1">
      <alignment vertical="top" wrapText="1"/>
      <protection locked="0"/>
    </xf>
    <xf numFmtId="0" fontId="51" fillId="40" borderId="17" xfId="278" applyFont="1" applyFill="1" applyBorder="1" applyAlignment="1" applyProtection="1">
      <alignment vertical="top" wrapText="1"/>
      <protection locked="0"/>
    </xf>
    <xf numFmtId="0" fontId="50" fillId="0" borderId="29" xfId="278" applyFont="1" applyBorder="1" applyAlignment="1" applyProtection="1">
      <alignment vertical="top" wrapText="1"/>
      <protection locked="0"/>
    </xf>
    <xf numFmtId="0" fontId="50" fillId="0" borderId="29" xfId="0" applyFont="1" applyBorder="1" applyAlignment="1" applyProtection="1">
      <alignment vertical="top" wrapText="1"/>
      <protection locked="0"/>
    </xf>
    <xf numFmtId="0" fontId="51" fillId="35" borderId="15" xfId="278" applyFont="1" applyFill="1" applyBorder="1" applyAlignment="1" applyProtection="1">
      <alignment vertical="top" wrapText="1"/>
      <protection locked="0"/>
    </xf>
    <xf numFmtId="0" fontId="51" fillId="0" borderId="0" xfId="278" applyFont="1" applyAlignment="1">
      <alignment wrapText="1"/>
    </xf>
    <xf numFmtId="188" fontId="50" fillId="0" borderId="0" xfId="174" applyNumberFormat="1" applyFont="1" applyFill="1" applyAlignment="1" applyProtection="1">
      <alignment wrapText="1"/>
    </xf>
    <xf numFmtId="188" fontId="50" fillId="0" borderId="0" xfId="174" applyNumberFormat="1" applyFont="1" applyFill="1" applyAlignment="1" applyProtection="1">
      <alignment horizontal="center" vertical="top" wrapText="1"/>
    </xf>
    <xf numFmtId="188" fontId="50" fillId="0" borderId="0" xfId="174" applyNumberFormat="1" applyFont="1" applyFill="1" applyAlignment="1" applyProtection="1">
      <alignment vertical="top" wrapText="1"/>
    </xf>
    <xf numFmtId="0" fontId="51" fillId="0" borderId="0" xfId="278" applyFont="1" applyAlignment="1" applyProtection="1">
      <alignment wrapText="1"/>
      <protection locked="0"/>
    </xf>
    <xf numFmtId="188" fontId="50" fillId="0" borderId="0" xfId="174" applyNumberFormat="1" applyFont="1" applyFill="1" applyAlignment="1" applyProtection="1">
      <alignment wrapText="1"/>
      <protection locked="0"/>
    </xf>
    <xf numFmtId="188" fontId="50" fillId="0" borderId="0" xfId="174" applyNumberFormat="1" applyFont="1" applyFill="1" applyAlignment="1" applyProtection="1">
      <alignment horizontal="center" vertical="top" wrapText="1"/>
      <protection locked="0"/>
    </xf>
    <xf numFmtId="188" fontId="50" fillId="0" borderId="0" xfId="174" applyNumberFormat="1" applyFont="1" applyFill="1" applyAlignment="1" applyProtection="1">
      <alignment vertical="top" wrapText="1"/>
      <protection locked="0"/>
    </xf>
    <xf numFmtId="0" fontId="50" fillId="0" borderId="0" xfId="278" applyFont="1" applyAlignment="1" applyProtection="1">
      <alignment wrapText="1"/>
      <protection locked="0"/>
    </xf>
    <xf numFmtId="0" fontId="51" fillId="0" borderId="0" xfId="278" applyFont="1" applyAlignment="1">
      <alignment horizontal="center" wrapText="1"/>
    </xf>
    <xf numFmtId="0" fontId="51" fillId="0" borderId="0" xfId="278" applyFont="1" applyAlignment="1">
      <alignment horizontal="center" vertical="top" wrapText="1"/>
    </xf>
    <xf numFmtId="188" fontId="49" fillId="0" borderId="15" xfId="328" applyNumberFormat="1" applyFont="1" applyFill="1" applyBorder="1" applyAlignment="1" applyProtection="1">
      <alignment horizontal="center" vertical="center" wrapText="1"/>
    </xf>
    <xf numFmtId="0" fontId="49" fillId="0" borderId="15" xfId="242" applyFont="1" applyBorder="1" applyAlignment="1">
      <alignment horizontal="center" vertical="top" wrapText="1"/>
    </xf>
    <xf numFmtId="0" fontId="51" fillId="0" borderId="19" xfId="278" applyFont="1" applyBorder="1" applyAlignment="1" applyProtection="1">
      <alignment horizontal="center" wrapText="1"/>
      <protection locked="0"/>
    </xf>
    <xf numFmtId="188" fontId="51" fillId="0" borderId="19" xfId="174" applyNumberFormat="1" applyFont="1" applyFill="1" applyBorder="1" applyAlignment="1" applyProtection="1">
      <alignment wrapText="1"/>
      <protection locked="0"/>
    </xf>
    <xf numFmtId="188" fontId="51" fillId="0" borderId="19" xfId="174" applyNumberFormat="1" applyFont="1" applyFill="1" applyBorder="1" applyAlignment="1" applyProtection="1">
      <alignment horizontal="center" vertical="top" wrapText="1"/>
    </xf>
    <xf numFmtId="188" fontId="51" fillId="0" borderId="19" xfId="174" applyNumberFormat="1" applyFont="1" applyFill="1" applyBorder="1" applyAlignment="1" applyProtection="1">
      <alignment wrapText="1"/>
    </xf>
    <xf numFmtId="188" fontId="51" fillId="0" borderId="19" xfId="174" applyNumberFormat="1" applyFont="1" applyFill="1" applyBorder="1" applyAlignment="1" applyProtection="1">
      <alignment vertical="top" wrapText="1"/>
    </xf>
    <xf numFmtId="0" fontId="51" fillId="40" borderId="17" xfId="278" applyFont="1" applyFill="1" applyBorder="1" applyAlignment="1" applyProtection="1">
      <alignment horizontal="left" wrapText="1"/>
      <protection locked="0"/>
    </xf>
    <xf numFmtId="188" fontId="51" fillId="40" borderId="17" xfId="174" applyNumberFormat="1" applyFont="1" applyFill="1" applyBorder="1" applyAlignment="1" applyProtection="1">
      <alignment wrapText="1"/>
      <protection locked="0"/>
    </xf>
    <xf numFmtId="188" fontId="51" fillId="40" borderId="44" xfId="174" applyNumberFormat="1" applyFont="1" applyFill="1" applyBorder="1" applyAlignment="1" applyProtection="1">
      <alignment wrapText="1"/>
      <protection locked="0"/>
    </xf>
    <xf numFmtId="188" fontId="51" fillId="40" borderId="44" xfId="174" applyNumberFormat="1" applyFont="1" applyFill="1" applyBorder="1" applyAlignment="1" applyProtection="1">
      <alignment wrapText="1"/>
    </xf>
    <xf numFmtId="188" fontId="51" fillId="40" borderId="44" xfId="174" applyNumberFormat="1" applyFont="1" applyFill="1" applyBorder="1" applyAlignment="1" applyProtection="1">
      <alignment vertical="top" wrapText="1"/>
    </xf>
    <xf numFmtId="188" fontId="51" fillId="0" borderId="32" xfId="174" applyNumberFormat="1" applyFont="1" applyFill="1" applyBorder="1" applyAlignment="1" applyProtection="1">
      <alignment vertical="top" wrapText="1"/>
      <protection locked="0"/>
    </xf>
    <xf numFmtId="188" fontId="51" fillId="0" borderId="32" xfId="174" applyNumberFormat="1" applyFont="1" applyFill="1" applyBorder="1" applyAlignment="1" applyProtection="1">
      <alignment wrapText="1"/>
      <protection locked="0"/>
    </xf>
    <xf numFmtId="188" fontId="51" fillId="0" borderId="32" xfId="174" applyNumberFormat="1" applyFont="1" applyFill="1" applyBorder="1" applyAlignment="1" applyProtection="1">
      <alignment horizontal="center" wrapText="1"/>
    </xf>
    <xf numFmtId="188" fontId="51" fillId="0" borderId="32" xfId="174" applyNumberFormat="1" applyFont="1" applyFill="1" applyBorder="1" applyAlignment="1" applyProtection="1">
      <alignment wrapText="1"/>
    </xf>
    <xf numFmtId="188" fontId="51" fillId="0" borderId="32" xfId="174" applyNumberFormat="1" applyFont="1" applyFill="1" applyBorder="1" applyAlignment="1" applyProtection="1">
      <alignment vertical="top" wrapText="1"/>
    </xf>
    <xf numFmtId="0" fontId="51" fillId="0" borderId="29" xfId="278" applyFont="1" applyBorder="1" applyAlignment="1" applyProtection="1">
      <alignment horizontal="left" wrapText="1"/>
      <protection locked="0"/>
    </xf>
    <xf numFmtId="188" fontId="50" fillId="0" borderId="29" xfId="174" applyNumberFormat="1" applyFont="1" applyFill="1" applyBorder="1" applyAlignment="1" applyProtection="1">
      <alignment wrapText="1"/>
      <protection locked="0"/>
    </xf>
    <xf numFmtId="188" fontId="51" fillId="0" borderId="29" xfId="174" applyNumberFormat="1" applyFont="1" applyFill="1" applyBorder="1" applyAlignment="1" applyProtection="1">
      <alignment wrapText="1"/>
      <protection locked="0"/>
    </xf>
    <xf numFmtId="188" fontId="51" fillId="0" borderId="29" xfId="174" applyNumberFormat="1" applyFont="1" applyFill="1" applyBorder="1" applyAlignment="1" applyProtection="1">
      <alignment wrapText="1"/>
    </xf>
    <xf numFmtId="188" fontId="51" fillId="0" borderId="29" xfId="174" applyNumberFormat="1" applyFont="1" applyFill="1" applyBorder="1" applyAlignment="1" applyProtection="1">
      <alignment vertical="top" wrapText="1"/>
    </xf>
    <xf numFmtId="0" fontId="50" fillId="0" borderId="29" xfId="278" applyFont="1" applyBorder="1" applyAlignment="1" applyProtection="1">
      <alignment horizontal="left" vertical="top" wrapText="1"/>
      <protection locked="0"/>
    </xf>
    <xf numFmtId="188" fontId="50" fillId="0" borderId="29" xfId="174" applyNumberFormat="1" applyFont="1" applyFill="1" applyBorder="1" applyAlignment="1" applyProtection="1">
      <alignment vertical="top" wrapText="1"/>
      <protection locked="0"/>
    </xf>
    <xf numFmtId="188" fontId="50" fillId="0" borderId="29" xfId="174" applyNumberFormat="1" applyFont="1" applyFill="1" applyBorder="1" applyAlignment="1" applyProtection="1">
      <alignment horizontal="center" vertical="top" wrapText="1"/>
    </xf>
    <xf numFmtId="188" fontId="50" fillId="0" borderId="29" xfId="174" applyNumberFormat="1" applyFont="1" applyFill="1" applyBorder="1" applyAlignment="1" applyProtection="1">
      <alignment vertical="top" wrapText="1"/>
    </xf>
    <xf numFmtId="0" fontId="50" fillId="0" borderId="29" xfId="278" applyFont="1" applyBorder="1" applyAlignment="1" applyProtection="1">
      <alignment horizontal="left" wrapText="1"/>
      <protection locked="0"/>
    </xf>
    <xf numFmtId="188" fontId="50" fillId="0" borderId="29" xfId="174" applyNumberFormat="1" applyFont="1" applyFill="1" applyBorder="1" applyAlignment="1" applyProtection="1">
      <alignment wrapText="1"/>
    </xf>
    <xf numFmtId="0" fontId="50" fillId="0" borderId="29" xfId="242" applyFont="1" applyBorder="1" applyAlignment="1" applyProtection="1">
      <alignment horizontal="left" vertical="top" wrapText="1"/>
      <protection locked="0"/>
    </xf>
    <xf numFmtId="0" fontId="84" fillId="0" borderId="29" xfId="242" applyFont="1" applyBorder="1" applyAlignment="1" applyProtection="1">
      <alignment horizontal="left" vertical="top" wrapText="1"/>
      <protection locked="0"/>
    </xf>
    <xf numFmtId="188" fontId="50" fillId="32" borderId="29" xfId="174" applyNumberFormat="1" applyFont="1" applyFill="1" applyBorder="1" applyAlignment="1" applyProtection="1">
      <alignment horizontal="center" vertical="top" wrapText="1"/>
      <protection locked="0"/>
    </xf>
    <xf numFmtId="188" fontId="50" fillId="32" borderId="31" xfId="174" applyNumberFormat="1" applyFont="1" applyFill="1" applyBorder="1" applyAlignment="1" applyProtection="1">
      <alignment horizontal="center" vertical="top" wrapText="1"/>
    </xf>
    <xf numFmtId="188" fontId="50" fillId="45" borderId="29" xfId="174" applyNumberFormat="1" applyFont="1" applyFill="1" applyBorder="1" applyAlignment="1" applyProtection="1">
      <alignment wrapText="1"/>
      <protection locked="0"/>
    </xf>
    <xf numFmtId="188" fontId="50" fillId="0" borderId="29" xfId="174" applyNumberFormat="1" applyFont="1" applyFill="1" applyBorder="1" applyAlignment="1" applyProtection="1">
      <alignment horizontal="center" vertical="top" wrapText="1"/>
      <protection locked="0"/>
    </xf>
    <xf numFmtId="188" fontId="50" fillId="0" borderId="31" xfId="174" applyNumberFormat="1" applyFont="1" applyFill="1" applyBorder="1" applyAlignment="1" applyProtection="1">
      <alignment horizontal="center" wrapText="1"/>
      <protection locked="0"/>
    </xf>
    <xf numFmtId="0" fontId="50" fillId="0" borderId="30" xfId="242" applyFont="1" applyBorder="1" applyAlignment="1" applyProtection="1">
      <alignment horizontal="left" vertical="top" wrapText="1"/>
      <protection locked="0"/>
    </xf>
    <xf numFmtId="188" fontId="50" fillId="0" borderId="30" xfId="174" applyNumberFormat="1" applyFont="1" applyFill="1" applyBorder="1" applyAlignment="1" applyProtection="1">
      <alignment wrapText="1"/>
      <protection locked="0"/>
    </xf>
    <xf numFmtId="188" fontId="50" fillId="0" borderId="30" xfId="174" applyNumberFormat="1" applyFont="1" applyFill="1" applyBorder="1" applyAlignment="1" applyProtection="1">
      <alignment horizontal="center" vertical="top" wrapText="1"/>
      <protection locked="0"/>
    </xf>
    <xf numFmtId="188" fontId="50" fillId="0" borderId="42" xfId="174" applyNumberFormat="1" applyFont="1" applyFill="1" applyBorder="1" applyAlignment="1" applyProtection="1">
      <alignment horizontal="center" wrapText="1"/>
      <protection locked="0"/>
    </xf>
    <xf numFmtId="188" fontId="50" fillId="0" borderId="30" xfId="174" applyNumberFormat="1" applyFont="1" applyFill="1" applyBorder="1" applyAlignment="1" applyProtection="1">
      <alignment vertical="top" wrapText="1"/>
      <protection locked="0"/>
    </xf>
    <xf numFmtId="188" fontId="51" fillId="35" borderId="15" xfId="174" applyNumberFormat="1" applyFont="1" applyFill="1" applyBorder="1" applyAlignment="1" applyProtection="1">
      <alignment wrapText="1"/>
      <protection locked="0"/>
    </xf>
    <xf numFmtId="188" fontId="51" fillId="35" borderId="15" xfId="174" applyNumberFormat="1" applyFont="1" applyFill="1" applyBorder="1" applyAlignment="1" applyProtection="1">
      <alignment wrapText="1"/>
    </xf>
    <xf numFmtId="188" fontId="51" fillId="35" borderId="15" xfId="174" applyNumberFormat="1" applyFont="1" applyFill="1" applyBorder="1" applyAlignment="1" applyProtection="1">
      <alignment vertical="top" wrapText="1"/>
    </xf>
    <xf numFmtId="0" fontId="50" fillId="0" borderId="32" xfId="278" applyFont="1" applyBorder="1" applyAlignment="1" applyProtection="1">
      <alignment vertical="top" wrapText="1"/>
      <protection locked="0"/>
    </xf>
    <xf numFmtId="0" fontId="51" fillId="0" borderId="0" xfId="278" applyFont="1" applyAlignment="1" applyProtection="1">
      <alignment vertical="top" wrapText="1"/>
      <protection locked="0"/>
    </xf>
    <xf numFmtId="0" fontId="50" fillId="0" borderId="0" xfId="278" applyFont="1" applyAlignment="1" applyProtection="1">
      <alignment vertical="top" wrapText="1"/>
      <protection locked="0"/>
    </xf>
    <xf numFmtId="0" fontId="51" fillId="0" borderId="19" xfId="278" applyFont="1" applyBorder="1" applyAlignment="1" applyProtection="1">
      <alignment horizontal="center" vertical="top" wrapText="1"/>
      <protection locked="0"/>
    </xf>
    <xf numFmtId="188" fontId="51" fillId="0" borderId="19" xfId="174" applyNumberFormat="1" applyFont="1" applyFill="1" applyBorder="1" applyAlignment="1" applyProtection="1">
      <alignment vertical="top" wrapText="1"/>
      <protection locked="0"/>
    </xf>
    <xf numFmtId="0" fontId="51" fillId="40" borderId="17" xfId="278" applyFont="1" applyFill="1" applyBorder="1" applyAlignment="1" applyProtection="1">
      <alignment horizontal="left" vertical="top" wrapText="1"/>
      <protection locked="0"/>
    </xf>
    <xf numFmtId="188" fontId="51" fillId="40" borderId="17" xfId="174" applyNumberFormat="1" applyFont="1" applyFill="1" applyBorder="1" applyAlignment="1" applyProtection="1">
      <alignment vertical="top" wrapText="1"/>
      <protection locked="0"/>
    </xf>
    <xf numFmtId="188" fontId="51" fillId="40" borderId="44" xfId="174" applyNumberFormat="1" applyFont="1" applyFill="1" applyBorder="1" applyAlignment="1" applyProtection="1">
      <alignment vertical="top" wrapText="1"/>
      <protection locked="0"/>
    </xf>
    <xf numFmtId="188" fontId="51" fillId="0" borderId="32" xfId="174" applyNumberFormat="1" applyFont="1" applyFill="1" applyBorder="1" applyAlignment="1" applyProtection="1">
      <alignment horizontal="center" vertical="top" wrapText="1"/>
    </xf>
    <xf numFmtId="0" fontId="51" fillId="0" borderId="29" xfId="278" applyFont="1" applyBorder="1" applyAlignment="1" applyProtection="1">
      <alignment horizontal="left" vertical="top" wrapText="1"/>
      <protection locked="0"/>
    </xf>
    <xf numFmtId="188" fontId="51" fillId="0" borderId="29" xfId="174" applyNumberFormat="1" applyFont="1" applyFill="1" applyBorder="1" applyAlignment="1" applyProtection="1">
      <alignment vertical="top" wrapText="1"/>
      <protection locked="0"/>
    </xf>
    <xf numFmtId="188" fontId="50" fillId="44" borderId="29" xfId="174" applyNumberFormat="1" applyFont="1" applyFill="1" applyBorder="1" applyAlignment="1" applyProtection="1">
      <alignment vertical="top" wrapText="1"/>
      <protection locked="0"/>
    </xf>
    <xf numFmtId="188" fontId="50" fillId="0" borderId="41" xfId="174" applyNumberFormat="1" applyFont="1" applyFill="1" applyBorder="1" applyAlignment="1" applyProtection="1">
      <alignment horizontal="center" vertical="top" wrapText="1"/>
      <protection locked="0"/>
    </xf>
    <xf numFmtId="188" fontId="50" fillId="0" borderId="43" xfId="174" applyNumberFormat="1" applyFont="1" applyFill="1" applyBorder="1" applyAlignment="1" applyProtection="1">
      <alignment horizontal="center" vertical="top" wrapText="1"/>
      <protection locked="0"/>
    </xf>
    <xf numFmtId="188" fontId="51" fillId="35" borderId="15" xfId="174" applyNumberFormat="1" applyFont="1" applyFill="1" applyBorder="1" applyAlignment="1" applyProtection="1">
      <alignment vertical="top" wrapText="1"/>
      <protection locked="0"/>
    </xf>
    <xf numFmtId="0" fontId="51" fillId="0" borderId="16" xfId="236" applyFont="1" applyBorder="1" applyAlignment="1" applyProtection="1">
      <alignment vertical="top"/>
      <protection locked="0"/>
    </xf>
    <xf numFmtId="0" fontId="50" fillId="0" borderId="0" xfId="236" applyFont="1" applyAlignment="1" applyProtection="1">
      <alignment vertical="top"/>
      <protection locked="0"/>
    </xf>
    <xf numFmtId="0" fontId="51" fillId="0" borderId="19" xfId="280" applyFont="1" applyBorder="1" applyAlignment="1" applyProtection="1">
      <alignment horizontal="center" vertical="top" wrapText="1"/>
      <protection locked="0"/>
    </xf>
    <xf numFmtId="0" fontId="50" fillId="0" borderId="20" xfId="236" applyFont="1" applyBorder="1" applyAlignment="1" applyProtection="1">
      <alignment vertical="top" wrapText="1"/>
      <protection locked="0"/>
    </xf>
    <xf numFmtId="0" fontId="51" fillId="35" borderId="20" xfId="236" applyFont="1" applyFill="1" applyBorder="1" applyAlignment="1">
      <alignment vertical="top"/>
    </xf>
    <xf numFmtId="0" fontId="50" fillId="35" borderId="20" xfId="236" applyFont="1" applyFill="1" applyBorder="1" applyAlignment="1">
      <alignment vertical="top"/>
    </xf>
    <xf numFmtId="188" fontId="50" fillId="35" borderId="20" xfId="92" applyNumberFormat="1" applyFont="1" applyFill="1" applyBorder="1" applyAlignment="1" applyProtection="1">
      <alignment vertical="top"/>
    </xf>
    <xf numFmtId="0" fontId="50" fillId="35" borderId="20" xfId="236" applyFont="1" applyFill="1" applyBorder="1" applyAlignment="1" applyProtection="1">
      <alignment vertical="top"/>
      <protection locked="0"/>
    </xf>
    <xf numFmtId="0" fontId="51" fillId="0" borderId="39" xfId="236" applyFont="1" applyBorder="1" applyAlignment="1">
      <alignment horizontal="center" vertical="top" wrapText="1"/>
    </xf>
    <xf numFmtId="0" fontId="51" fillId="0" borderId="37" xfId="236" applyFont="1" applyBorder="1" applyAlignment="1">
      <alignment horizontal="center" vertical="top" wrapText="1"/>
    </xf>
    <xf numFmtId="188" fontId="51" fillId="0" borderId="19" xfId="92" applyNumberFormat="1" applyFont="1" applyFill="1" applyBorder="1" applyAlignment="1" applyProtection="1">
      <alignment horizontal="center" vertical="top" wrapText="1"/>
    </xf>
    <xf numFmtId="0" fontId="51" fillId="0" borderId="38" xfId="236" applyFont="1" applyBorder="1" applyAlignment="1">
      <alignment horizontal="center" vertical="top" wrapText="1"/>
    </xf>
    <xf numFmtId="0" fontId="51" fillId="40" borderId="20" xfId="236" applyFont="1" applyFill="1" applyBorder="1" applyAlignment="1">
      <alignment vertical="top" wrapText="1"/>
    </xf>
    <xf numFmtId="0" fontId="50" fillId="40" borderId="20" xfId="236" applyFont="1" applyFill="1" applyBorder="1" applyAlignment="1">
      <alignment vertical="top" wrapText="1"/>
    </xf>
    <xf numFmtId="188" fontId="50" fillId="40" borderId="20" xfId="92" applyNumberFormat="1" applyFont="1" applyFill="1" applyBorder="1" applyAlignment="1" applyProtection="1">
      <alignment vertical="top" wrapText="1"/>
    </xf>
    <xf numFmtId="0" fontId="50" fillId="40" borderId="20" xfId="236" applyFont="1" applyFill="1" applyBorder="1" applyAlignment="1" applyProtection="1">
      <alignment vertical="top" wrapText="1"/>
      <protection locked="0"/>
    </xf>
    <xf numFmtId="0" fontId="50" fillId="0" borderId="20" xfId="236" applyFont="1" applyBorder="1" applyAlignment="1">
      <alignment vertical="top" wrapText="1"/>
    </xf>
    <xf numFmtId="188" fontId="50" fillId="0" borderId="20" xfId="92" applyNumberFormat="1" applyFont="1" applyFill="1" applyBorder="1" applyAlignment="1" applyProtection="1">
      <alignment vertical="top" wrapText="1"/>
    </xf>
    <xf numFmtId="188" fontId="50" fillId="0" borderId="20" xfId="92" applyNumberFormat="1" applyFont="1" applyBorder="1" applyAlignment="1" applyProtection="1">
      <alignment vertical="top" wrapText="1"/>
    </xf>
    <xf numFmtId="0" fontId="51" fillId="0" borderId="20" xfId="236" applyFont="1" applyBorder="1" applyAlignment="1">
      <alignment vertical="top" wrapText="1"/>
    </xf>
    <xf numFmtId="0" fontId="50" fillId="0" borderId="25" xfId="236" applyFont="1" applyBorder="1" applyAlignment="1" applyProtection="1">
      <alignment vertical="top" wrapText="1"/>
      <protection locked="0"/>
    </xf>
    <xf numFmtId="0" fontId="51" fillId="32" borderId="17" xfId="236" applyFont="1" applyFill="1" applyBorder="1" applyAlignment="1">
      <alignment horizontal="center" vertical="center" wrapText="1"/>
    </xf>
    <xf numFmtId="0" fontId="51" fillId="32" borderId="18" xfId="236" applyFont="1" applyFill="1" applyBorder="1" applyAlignment="1">
      <alignment horizontal="center" vertical="center" wrapText="1"/>
    </xf>
    <xf numFmtId="0" fontId="51" fillId="32" borderId="20" xfId="236" applyFont="1" applyFill="1" applyBorder="1" applyAlignment="1">
      <alignment horizontal="center" vertical="center" wrapText="1"/>
    </xf>
    <xf numFmtId="188" fontId="51" fillId="32" borderId="20" xfId="92" applyNumberFormat="1" applyFont="1" applyFill="1" applyBorder="1" applyAlignment="1" applyProtection="1">
      <alignment horizontal="center" vertical="center" wrapText="1"/>
    </xf>
    <xf numFmtId="0" fontId="50" fillId="0" borderId="0" xfId="236" applyFont="1" applyAlignment="1">
      <alignment vertical="top"/>
    </xf>
    <xf numFmtId="0" fontId="51" fillId="0" borderId="0" xfId="236" applyFont="1" applyAlignment="1">
      <alignment vertical="center" wrapText="1"/>
    </xf>
    <xf numFmtId="0" fontId="51" fillId="32" borderId="17" xfId="280" applyFont="1" applyFill="1" applyBorder="1" applyAlignment="1">
      <alignment horizontal="center" vertical="center" wrapText="1"/>
    </xf>
    <xf numFmtId="0" fontId="51" fillId="0" borderId="0" xfId="236" applyFont="1" applyAlignment="1">
      <alignment vertical="top" wrapText="1"/>
    </xf>
    <xf numFmtId="0" fontId="50" fillId="0" borderId="0" xfId="236" applyFont="1" applyAlignment="1">
      <alignment vertical="top" wrapText="1"/>
    </xf>
    <xf numFmtId="0" fontId="50" fillId="0" borderId="18" xfId="236" applyFont="1" applyBorder="1" applyAlignment="1">
      <alignment vertical="top" wrapText="1"/>
    </xf>
    <xf numFmtId="188" fontId="50" fillId="0" borderId="18" xfId="92" applyNumberFormat="1" applyFont="1" applyBorder="1" applyAlignment="1" applyProtection="1">
      <alignment vertical="top" wrapText="1"/>
    </xf>
    <xf numFmtId="188" fontId="50" fillId="0" borderId="0" xfId="92" applyNumberFormat="1" applyFont="1" applyAlignment="1" applyProtection="1">
      <alignment vertical="top" wrapText="1"/>
    </xf>
    <xf numFmtId="0" fontId="66" fillId="0" borderId="0" xfId="236" applyFont="1" applyAlignment="1" applyProtection="1">
      <alignment vertical="top"/>
      <protection locked="0"/>
    </xf>
    <xf numFmtId="0" fontId="51" fillId="0" borderId="0" xfId="236" applyFont="1" applyAlignment="1" applyProtection="1">
      <alignment vertical="top"/>
      <protection locked="0"/>
    </xf>
    <xf numFmtId="0" fontId="50" fillId="0" borderId="18" xfId="236" applyFont="1" applyBorder="1" applyAlignment="1" applyProtection="1">
      <alignment vertical="top" wrapText="1"/>
      <protection locked="0"/>
    </xf>
    <xf numFmtId="0" fontId="50" fillId="0" borderId="0" xfId="236" applyFont="1" applyAlignment="1" applyProtection="1">
      <alignment vertical="top" wrapText="1"/>
      <protection locked="0"/>
    </xf>
    <xf numFmtId="0" fontId="50" fillId="0" borderId="16" xfId="236" applyFont="1" applyBorder="1" applyAlignment="1" applyProtection="1">
      <alignment vertical="top" wrapText="1"/>
      <protection locked="0"/>
    </xf>
    <xf numFmtId="188" fontId="50" fillId="0" borderId="30" xfId="174" applyNumberFormat="1" applyFont="1" applyFill="1" applyBorder="1" applyAlignment="1" applyProtection="1">
      <alignment vertical="top" wrapText="1"/>
    </xf>
    <xf numFmtId="188" fontId="51" fillId="0" borderId="19" xfId="92" applyNumberFormat="1" applyFont="1" applyFill="1" applyBorder="1" applyAlignment="1" applyProtection="1">
      <alignment wrapText="1"/>
    </xf>
    <xf numFmtId="188" fontId="51" fillId="40" borderId="17" xfId="92" applyNumberFormat="1" applyFont="1" applyFill="1" applyBorder="1" applyAlignment="1" applyProtection="1">
      <alignment wrapText="1"/>
    </xf>
    <xf numFmtId="188" fontId="51" fillId="0" borderId="32" xfId="92" applyNumberFormat="1" applyFont="1" applyFill="1" applyBorder="1" applyAlignment="1" applyProtection="1">
      <alignment vertical="top" wrapText="1"/>
    </xf>
    <xf numFmtId="188" fontId="50" fillId="0" borderId="29" xfId="92" applyNumberFormat="1" applyFont="1" applyFill="1" applyBorder="1" applyAlignment="1" applyProtection="1">
      <alignment wrapText="1"/>
    </xf>
    <xf numFmtId="188" fontId="50" fillId="0" borderId="29" xfId="92" applyNumberFormat="1" applyFont="1" applyFill="1" applyBorder="1" applyAlignment="1" applyProtection="1">
      <alignment vertical="top" wrapText="1"/>
    </xf>
    <xf numFmtId="188" fontId="50" fillId="0" borderId="30" xfId="92" applyNumberFormat="1" applyFont="1" applyFill="1" applyBorder="1" applyAlignment="1" applyProtection="1">
      <alignment vertical="top" wrapText="1"/>
    </xf>
    <xf numFmtId="188" fontId="51" fillId="35" borderId="15" xfId="92" applyNumberFormat="1" applyFont="1" applyFill="1" applyBorder="1" applyAlignment="1" applyProtection="1">
      <alignment wrapText="1"/>
    </xf>
    <xf numFmtId="0" fontId="51" fillId="0" borderId="0" xfId="278" applyFont="1" applyAlignment="1">
      <alignment vertical="top" wrapText="1"/>
    </xf>
    <xf numFmtId="0" fontId="51" fillId="0" borderId="0" xfId="278" applyFont="1" applyAlignment="1">
      <alignment horizontal="center" vertical="center" wrapText="1"/>
    </xf>
    <xf numFmtId="0" fontId="49" fillId="0" borderId="15" xfId="242" applyFont="1" applyBorder="1" applyAlignment="1">
      <alignment horizontal="center" vertical="center" wrapText="1"/>
    </xf>
    <xf numFmtId="188" fontId="51" fillId="40" borderId="17" xfId="174" applyNumberFormat="1" applyFont="1" applyFill="1" applyBorder="1" applyAlignment="1" applyProtection="1">
      <alignment vertical="top" wrapText="1"/>
    </xf>
    <xf numFmtId="188" fontId="50" fillId="0" borderId="30" xfId="174" applyNumberFormat="1" applyFont="1" applyFill="1" applyBorder="1" applyAlignment="1" applyProtection="1">
      <alignment horizontal="center" vertical="top" wrapText="1"/>
    </xf>
    <xf numFmtId="49" fontId="51" fillId="36" borderId="33" xfId="95" applyNumberFormat="1" applyFont="1" applyFill="1" applyBorder="1" applyAlignment="1">
      <alignment horizontal="center" vertical="center"/>
    </xf>
    <xf numFmtId="191" fontId="53" fillId="0" borderId="22" xfId="95" applyNumberFormat="1" applyFont="1" applyFill="1" applyBorder="1" applyAlignment="1">
      <alignment horizontal="center" vertical="center"/>
    </xf>
    <xf numFmtId="0" fontId="53" fillId="0" borderId="22" xfId="95" applyNumberFormat="1" applyFont="1" applyFill="1" applyBorder="1" applyAlignment="1">
      <alignment wrapText="1"/>
    </xf>
    <xf numFmtId="0" fontId="53" fillId="0" borderId="15" xfId="95" applyNumberFormat="1" applyFont="1" applyFill="1" applyBorder="1" applyAlignment="1">
      <alignment horizontal="left" vertical="top"/>
    </xf>
    <xf numFmtId="49" fontId="53" fillId="0" borderId="15" xfId="95" applyNumberFormat="1" applyFont="1" applyFill="1" applyBorder="1" applyAlignment="1">
      <alignment horizontal="center" vertical="top"/>
    </xf>
    <xf numFmtId="188" fontId="53" fillId="0" borderId="15" xfId="95" applyNumberFormat="1" applyFont="1" applyFill="1" applyBorder="1" applyAlignment="1">
      <alignment horizontal="center" vertical="top"/>
    </xf>
    <xf numFmtId="188" fontId="53" fillId="0" borderId="15" xfId="95" applyNumberFormat="1" applyFont="1" applyFill="1" applyBorder="1" applyAlignment="1">
      <alignment vertical="top"/>
    </xf>
    <xf numFmtId="188" fontId="53" fillId="0" borderId="15" xfId="92" applyNumberFormat="1" applyFont="1" applyFill="1" applyBorder="1" applyAlignment="1">
      <alignment horizontal="center" vertical="top"/>
    </xf>
    <xf numFmtId="188" fontId="53" fillId="0" borderId="17" xfId="92" applyNumberFormat="1" applyFont="1" applyFill="1" applyBorder="1" applyAlignment="1">
      <alignment horizontal="center" vertical="top"/>
    </xf>
    <xf numFmtId="49" fontId="53" fillId="0" borderId="15" xfId="95" applyNumberFormat="1" applyFont="1" applyFill="1" applyBorder="1" applyAlignment="1">
      <alignment horizontal="right" vertical="top"/>
    </xf>
    <xf numFmtId="0" fontId="53" fillId="0" borderId="15" xfId="95" applyNumberFormat="1" applyFont="1" applyFill="1" applyBorder="1" applyAlignment="1">
      <alignment horizontal="center" vertical="top"/>
    </xf>
    <xf numFmtId="188" fontId="53" fillId="0" borderId="15" xfId="95" applyNumberFormat="1" applyFont="1" applyFill="1" applyBorder="1" applyAlignment="1">
      <alignment horizontal="center" vertical="top" wrapText="1"/>
    </xf>
    <xf numFmtId="188" fontId="53" fillId="0" borderId="15" xfId="95" applyNumberFormat="1" applyFont="1" applyFill="1" applyBorder="1" applyAlignment="1">
      <alignment horizontal="right" vertical="top"/>
    </xf>
    <xf numFmtId="191" fontId="53" fillId="0" borderId="0" xfId="95" applyNumberFormat="1" applyFont="1" applyFill="1" applyAlignment="1">
      <alignment horizontal="left" vertical="top"/>
    </xf>
    <xf numFmtId="188" fontId="53" fillId="0" borderId="0" xfId="95" applyNumberFormat="1" applyFont="1" applyFill="1" applyBorder="1" applyAlignment="1">
      <alignment vertical="top"/>
    </xf>
    <xf numFmtId="188" fontId="53" fillId="0" borderId="0" xfId="95" applyNumberFormat="1" applyFont="1" applyFill="1" applyAlignment="1">
      <alignment vertical="top"/>
    </xf>
    <xf numFmtId="191" fontId="53" fillId="47" borderId="22" xfId="95" applyNumberFormat="1" applyFont="1" applyFill="1" applyBorder="1" applyAlignment="1">
      <alignment horizontal="center" vertical="center"/>
    </xf>
    <xf numFmtId="0" fontId="53" fillId="47" borderId="22" xfId="95" applyNumberFormat="1" applyFont="1" applyFill="1" applyBorder="1" applyAlignment="1">
      <alignment wrapText="1"/>
    </xf>
    <xf numFmtId="0" fontId="53" fillId="47" borderId="15" xfId="95" applyNumberFormat="1" applyFont="1" applyFill="1" applyBorder="1" applyAlignment="1">
      <alignment horizontal="left" vertical="top"/>
    </xf>
    <xf numFmtId="49" fontId="53" fillId="47" borderId="15" xfId="95" applyNumberFormat="1" applyFont="1" applyFill="1" applyBorder="1" applyAlignment="1">
      <alignment horizontal="center" vertical="top"/>
    </xf>
    <xf numFmtId="188" fontId="53" fillId="47" borderId="15" xfId="95" applyNumberFormat="1" applyFont="1" applyFill="1" applyBorder="1" applyAlignment="1">
      <alignment horizontal="center" vertical="top"/>
    </xf>
    <xf numFmtId="188" fontId="53" fillId="47" borderId="15" xfId="95" applyNumberFormat="1" applyFont="1" applyFill="1" applyBorder="1" applyAlignment="1">
      <alignment vertical="top"/>
    </xf>
    <xf numFmtId="188" fontId="53" fillId="47" borderId="15" xfId="92" applyNumberFormat="1" applyFont="1" applyFill="1" applyBorder="1" applyAlignment="1">
      <alignment horizontal="center" vertical="top"/>
    </xf>
    <xf numFmtId="188" fontId="53" fillId="47" borderId="17" xfId="92" applyNumberFormat="1" applyFont="1" applyFill="1" applyBorder="1" applyAlignment="1">
      <alignment horizontal="center" vertical="top"/>
    </xf>
    <xf numFmtId="49" fontId="53" fillId="47" borderId="15" xfId="95" applyNumberFormat="1" applyFont="1" applyFill="1" applyBorder="1" applyAlignment="1">
      <alignment horizontal="right" vertical="top"/>
    </xf>
    <xf numFmtId="0" fontId="53" fillId="47" borderId="15" xfId="95" applyNumberFormat="1" applyFont="1" applyFill="1" applyBorder="1" applyAlignment="1">
      <alignment horizontal="center" vertical="top"/>
    </xf>
    <xf numFmtId="188" fontId="53" fillId="47" borderId="15" xfId="95" applyNumberFormat="1" applyFont="1" applyFill="1" applyBorder="1" applyAlignment="1">
      <alignment horizontal="center" vertical="top" wrapText="1"/>
    </xf>
    <xf numFmtId="188" fontId="53" fillId="47" borderId="15" xfId="95" applyNumberFormat="1" applyFont="1" applyFill="1" applyBorder="1" applyAlignment="1">
      <alignment horizontal="right" vertical="top"/>
    </xf>
    <xf numFmtId="191" fontId="92" fillId="0" borderId="22" xfId="95" applyNumberFormat="1" applyFont="1" applyFill="1" applyBorder="1" applyAlignment="1">
      <alignment horizontal="center" vertical="center"/>
    </xf>
    <xf numFmtId="0" fontId="92" fillId="0" borderId="22" xfId="95" applyNumberFormat="1" applyFont="1" applyFill="1" applyBorder="1" applyAlignment="1">
      <alignment wrapText="1"/>
    </xf>
    <xf numFmtId="0" fontId="92" fillId="0" borderId="15" xfId="95" applyNumberFormat="1" applyFont="1" applyFill="1" applyBorder="1" applyAlignment="1">
      <alignment horizontal="left" vertical="top"/>
    </xf>
    <xf numFmtId="49" fontId="92" fillId="0" borderId="15" xfId="95" applyNumberFormat="1" applyFont="1" applyFill="1" applyBorder="1" applyAlignment="1">
      <alignment horizontal="center" vertical="top"/>
    </xf>
    <xf numFmtId="188" fontId="92" fillId="0" borderId="15" xfId="95" applyNumberFormat="1" applyFont="1" applyFill="1" applyBorder="1" applyAlignment="1">
      <alignment horizontal="center" vertical="top"/>
    </xf>
    <xf numFmtId="188" fontId="92" fillId="0" borderId="15" xfId="95" applyNumberFormat="1" applyFont="1" applyFill="1" applyBorder="1" applyAlignment="1">
      <alignment vertical="top"/>
    </xf>
    <xf numFmtId="188" fontId="92" fillId="0" borderId="15" xfId="92" applyNumberFormat="1" applyFont="1" applyFill="1" applyBorder="1" applyAlignment="1">
      <alignment horizontal="center" vertical="top"/>
    </xf>
    <xf numFmtId="188" fontId="92" fillId="0" borderId="17" xfId="92" applyNumberFormat="1" applyFont="1" applyFill="1" applyBorder="1" applyAlignment="1">
      <alignment horizontal="center" vertical="top"/>
    </xf>
    <xf numFmtId="49" fontId="92" fillId="0" borderId="15" xfId="95" applyNumberFormat="1" applyFont="1" applyFill="1" applyBorder="1" applyAlignment="1">
      <alignment horizontal="right" vertical="top"/>
    </xf>
    <xf numFmtId="0" fontId="92" fillId="0" borderId="15" xfId="95" applyNumberFormat="1" applyFont="1" applyFill="1" applyBorder="1" applyAlignment="1">
      <alignment horizontal="center" vertical="top"/>
    </xf>
    <xf numFmtId="188" fontId="92" fillId="0" borderId="15" xfId="95" applyNumberFormat="1" applyFont="1" applyFill="1" applyBorder="1" applyAlignment="1">
      <alignment horizontal="center" vertical="top" wrapText="1"/>
    </xf>
    <xf numFmtId="188" fontId="92" fillId="0" borderId="15" xfId="95" applyNumberFormat="1" applyFont="1" applyFill="1" applyBorder="1" applyAlignment="1">
      <alignment horizontal="right" vertical="top"/>
    </xf>
    <xf numFmtId="191" fontId="92" fillId="0" borderId="0" xfId="95" applyNumberFormat="1" applyFont="1" applyFill="1" applyAlignment="1">
      <alignment horizontal="left" vertical="top"/>
    </xf>
    <xf numFmtId="188" fontId="92" fillId="0" borderId="0" xfId="95" applyNumberFormat="1" applyFont="1" applyFill="1" applyBorder="1" applyAlignment="1">
      <alignment vertical="top"/>
    </xf>
    <xf numFmtId="188" fontId="92" fillId="0" borderId="0" xfId="95" applyNumberFormat="1" applyFont="1" applyFill="1" applyAlignment="1">
      <alignment vertical="top"/>
    </xf>
    <xf numFmtId="188" fontId="92" fillId="0" borderId="17" xfId="92" applyNumberFormat="1" applyFont="1" applyFill="1" applyBorder="1" applyAlignment="1">
      <alignment horizontal="right" vertical="top"/>
    </xf>
    <xf numFmtId="0" fontId="92" fillId="0" borderId="22" xfId="95" applyNumberFormat="1" applyFont="1" applyFill="1" applyBorder="1" applyAlignment="1"/>
    <xf numFmtId="49" fontId="48" fillId="0" borderId="0" xfId="92" applyNumberFormat="1" applyFont="1" applyFill="1" applyAlignment="1">
      <alignment horizontal="center" vertical="top"/>
    </xf>
    <xf numFmtId="188" fontId="49" fillId="0" borderId="0" xfId="92" applyNumberFormat="1" applyFont="1" applyFill="1" applyAlignment="1">
      <alignment vertical="top"/>
    </xf>
    <xf numFmtId="49" fontId="51" fillId="0" borderId="0" xfId="92" applyNumberFormat="1" applyFont="1" applyFill="1" applyAlignment="1">
      <alignment horizontal="center" vertical="top"/>
    </xf>
    <xf numFmtId="49" fontId="49" fillId="0" borderId="0" xfId="0" applyNumberFormat="1" applyFont="1" applyAlignment="1">
      <alignment horizontal="left" vertical="top"/>
    </xf>
    <xf numFmtId="188" fontId="49" fillId="0" borderId="0" xfId="92" applyNumberFormat="1" applyFont="1" applyFill="1" applyBorder="1" applyAlignment="1">
      <alignment horizontal="center" vertical="top"/>
    </xf>
    <xf numFmtId="188" fontId="49" fillId="0" borderId="0" xfId="92" applyNumberFormat="1" applyFont="1" applyFill="1" applyBorder="1" applyAlignment="1">
      <alignment horizontal="right" vertical="top"/>
    </xf>
    <xf numFmtId="188" fontId="49" fillId="0" borderId="17" xfId="92" applyNumberFormat="1" applyFont="1" applyBorder="1" applyAlignment="1">
      <alignment horizontal="center" vertical="top"/>
    </xf>
    <xf numFmtId="188" fontId="49" fillId="0" borderId="18" xfId="92" applyNumberFormat="1" applyFont="1" applyBorder="1" applyAlignment="1">
      <alignment horizontal="center" vertical="top"/>
    </xf>
    <xf numFmtId="188" fontId="49" fillId="26" borderId="15" xfId="92" applyNumberFormat="1" applyFont="1" applyFill="1" applyBorder="1" applyAlignment="1">
      <alignment vertical="top" shrinkToFit="1"/>
    </xf>
    <xf numFmtId="43" fontId="49" fillId="26" borderId="15" xfId="92" applyFont="1" applyFill="1" applyBorder="1" applyAlignment="1">
      <alignment vertical="top" shrinkToFit="1"/>
    </xf>
    <xf numFmtId="188" fontId="48" fillId="27" borderId="0" xfId="92" applyNumberFormat="1" applyFont="1" applyFill="1" applyAlignment="1">
      <alignment vertical="top"/>
    </xf>
    <xf numFmtId="188" fontId="49" fillId="28" borderId="0" xfId="92" applyNumberFormat="1" applyFont="1" applyFill="1" applyAlignment="1">
      <alignment vertical="top"/>
    </xf>
    <xf numFmtId="49" fontId="49" fillId="29" borderId="15" xfId="92" applyNumberFormat="1" applyFont="1" applyFill="1" applyBorder="1" applyAlignment="1">
      <alignment horizontal="center" vertical="top" shrinkToFit="1"/>
    </xf>
    <xf numFmtId="188" fontId="49" fillId="29" borderId="15" xfId="92" applyNumberFormat="1" applyFont="1" applyFill="1" applyBorder="1" applyAlignment="1">
      <alignment vertical="top" shrinkToFit="1"/>
    </xf>
    <xf numFmtId="188" fontId="49" fillId="29" borderId="0" xfId="92" applyNumberFormat="1" applyFont="1" applyFill="1" applyAlignment="1">
      <alignment vertical="top"/>
    </xf>
    <xf numFmtId="49" fontId="49" fillId="30" borderId="15" xfId="92" applyNumberFormat="1" applyFont="1" applyFill="1" applyBorder="1" applyAlignment="1">
      <alignment horizontal="center" vertical="top" shrinkToFit="1"/>
    </xf>
    <xf numFmtId="188" fontId="49" fillId="30" borderId="15" xfId="92" applyNumberFormat="1" applyFont="1" applyFill="1" applyBorder="1" applyAlignment="1">
      <alignment vertical="top" shrinkToFit="1"/>
    </xf>
    <xf numFmtId="188" fontId="49" fillId="30" borderId="0" xfId="92" applyNumberFormat="1" applyFont="1" applyFill="1" applyAlignment="1">
      <alignment vertical="top"/>
    </xf>
    <xf numFmtId="49" fontId="48" fillId="0" borderId="15" xfId="92" applyNumberFormat="1" applyFont="1" applyFill="1" applyBorder="1" applyAlignment="1">
      <alignment horizontal="center" vertical="top" shrinkToFit="1"/>
    </xf>
    <xf numFmtId="188" fontId="76" fillId="0" borderId="15" xfId="128" applyNumberFormat="1" applyFill="1" applyBorder="1" applyAlignment="1">
      <alignment vertical="top" shrinkToFit="1"/>
    </xf>
    <xf numFmtId="188" fontId="49" fillId="0" borderId="15" xfId="92" applyNumberFormat="1" applyFont="1" applyFill="1" applyBorder="1" applyAlignment="1">
      <alignment horizontal="left" vertical="top" wrapText="1" shrinkToFit="1"/>
    </xf>
    <xf numFmtId="188" fontId="48" fillId="0" borderId="0" xfId="92" applyNumberFormat="1" applyFont="1" applyFill="1" applyBorder="1" applyAlignment="1">
      <alignment vertical="top"/>
    </xf>
    <xf numFmtId="188" fontId="81" fillId="0" borderId="15" xfId="92" applyNumberFormat="1" applyFont="1" applyFill="1" applyBorder="1" applyAlignment="1">
      <alignment vertical="top" shrinkToFit="1"/>
    </xf>
    <xf numFmtId="188" fontId="51" fillId="28" borderId="15" xfId="92" applyNumberFormat="1" applyFont="1" applyFill="1" applyBorder="1" applyAlignment="1">
      <alignment vertical="top" shrinkToFit="1"/>
    </xf>
    <xf numFmtId="188" fontId="53" fillId="38" borderId="19" xfId="92" applyNumberFormat="1" applyFont="1" applyFill="1" applyBorder="1" applyAlignment="1">
      <alignment horizontal="center" vertical="top"/>
    </xf>
    <xf numFmtId="188" fontId="53" fillId="38" borderId="19" xfId="92" applyNumberFormat="1" applyFont="1" applyFill="1" applyBorder="1" applyAlignment="1">
      <alignment horizontal="right" vertical="top"/>
    </xf>
    <xf numFmtId="0" fontId="50" fillId="0" borderId="0" xfId="0" applyFont="1" applyAlignment="1">
      <alignment vertical="top" wrapText="1"/>
    </xf>
    <xf numFmtId="188" fontId="50" fillId="0" borderId="0" xfId="92" applyNumberFormat="1" applyFont="1" applyFill="1" applyAlignment="1" applyProtection="1">
      <alignment vertical="top" wrapText="1"/>
    </xf>
    <xf numFmtId="0" fontId="51" fillId="0" borderId="0" xfId="0" applyFont="1" applyAlignment="1">
      <alignment vertical="top" wrapText="1"/>
    </xf>
    <xf numFmtId="188" fontId="51" fillId="0" borderId="15" xfId="92" applyNumberFormat="1" applyFont="1" applyBorder="1" applyAlignment="1" applyProtection="1">
      <alignment horizontal="center" vertical="top" wrapText="1"/>
    </xf>
    <xf numFmtId="188" fontId="51" fillId="0" borderId="15" xfId="92" applyNumberFormat="1" applyFont="1" applyFill="1" applyBorder="1" applyAlignment="1" applyProtection="1">
      <alignment horizontal="center" vertical="top" wrapText="1"/>
    </xf>
    <xf numFmtId="188" fontId="50" fillId="0" borderId="29" xfId="92" applyNumberFormat="1" applyFont="1" applyBorder="1" applyAlignment="1" applyProtection="1">
      <alignment vertical="top" wrapText="1"/>
      <protection locked="0"/>
    </xf>
    <xf numFmtId="0" fontId="50" fillId="0" borderId="30" xfId="0" applyFont="1" applyBorder="1" applyAlignment="1" applyProtection="1">
      <alignment vertical="top" wrapText="1"/>
      <protection locked="0"/>
    </xf>
    <xf numFmtId="188" fontId="50" fillId="0" borderId="30" xfId="92" applyNumberFormat="1" applyFont="1" applyBorder="1" applyAlignment="1" applyProtection="1">
      <alignment vertical="top" wrapText="1"/>
      <protection locked="0"/>
    </xf>
    <xf numFmtId="0" fontId="50" fillId="0" borderId="0" xfId="0" applyFont="1" applyAlignment="1" applyProtection="1">
      <alignment vertical="top" wrapText="1"/>
      <protection locked="0"/>
    </xf>
    <xf numFmtId="188" fontId="50" fillId="0" borderId="0" xfId="92" applyNumberFormat="1" applyFont="1" applyAlignment="1" applyProtection="1">
      <alignment vertical="top" wrapText="1"/>
      <protection locked="0"/>
    </xf>
    <xf numFmtId="188" fontId="50" fillId="0" borderId="29" xfId="92" applyNumberFormat="1" applyFont="1" applyFill="1" applyBorder="1" applyAlignment="1" applyProtection="1">
      <alignment vertical="top" wrapText="1"/>
      <protection locked="0"/>
    </xf>
    <xf numFmtId="188" fontId="50" fillId="0" borderId="30" xfId="92" applyNumberFormat="1" applyFont="1" applyFill="1" applyBorder="1" applyAlignment="1" applyProtection="1">
      <alignment vertical="top" wrapText="1"/>
      <protection locked="0"/>
    </xf>
    <xf numFmtId="188" fontId="50" fillId="0" borderId="0" xfId="92" applyNumberFormat="1" applyFont="1" applyFill="1" applyAlignment="1" applyProtection="1">
      <alignment vertical="top" wrapText="1"/>
      <protection locked="0"/>
    </xf>
    <xf numFmtId="0" fontId="51" fillId="0" borderId="0" xfId="0" applyFont="1" applyAlignment="1" applyProtection="1">
      <alignment vertical="top" wrapText="1"/>
      <protection locked="0"/>
    </xf>
    <xf numFmtId="0" fontId="51" fillId="41" borderId="19" xfId="0" applyFont="1" applyFill="1" applyBorder="1" applyAlignment="1" applyProtection="1">
      <alignment horizontal="center" vertical="top" wrapText="1"/>
      <protection locked="0"/>
    </xf>
    <xf numFmtId="188" fontId="51" fillId="41" borderId="19" xfId="92" applyNumberFormat="1" applyFont="1" applyFill="1" applyBorder="1" applyAlignment="1" applyProtection="1">
      <alignment horizontal="center" vertical="top" wrapText="1"/>
      <protection locked="0"/>
    </xf>
    <xf numFmtId="188" fontId="51" fillId="41" borderId="19" xfId="92" applyNumberFormat="1" applyFont="1" applyFill="1" applyBorder="1" applyAlignment="1" applyProtection="1">
      <alignment horizontal="center" vertical="top" wrapText="1"/>
    </xf>
    <xf numFmtId="0" fontId="51" fillId="42" borderId="35" xfId="0" applyFont="1" applyFill="1" applyBorder="1" applyAlignment="1" applyProtection="1">
      <alignment vertical="top" wrapText="1"/>
      <protection locked="0"/>
    </xf>
    <xf numFmtId="0" fontId="51" fillId="42" borderId="29" xfId="0" applyFont="1" applyFill="1" applyBorder="1" applyAlignment="1" applyProtection="1">
      <alignment vertical="top" wrapText="1"/>
      <protection locked="0"/>
    </xf>
    <xf numFmtId="188" fontId="51" fillId="42" borderId="29" xfId="92" applyNumberFormat="1" applyFont="1" applyFill="1" applyBorder="1" applyAlignment="1" applyProtection="1">
      <alignment vertical="top" wrapText="1"/>
      <protection locked="0"/>
    </xf>
    <xf numFmtId="188" fontId="51" fillId="42" borderId="29" xfId="92" applyNumberFormat="1" applyFont="1" applyFill="1" applyBorder="1" applyAlignment="1" applyProtection="1">
      <alignment vertical="top" wrapText="1"/>
    </xf>
    <xf numFmtId="188" fontId="51" fillId="0" borderId="0" xfId="92" applyNumberFormat="1" applyFont="1" applyFill="1" applyAlignment="1" applyProtection="1">
      <alignment vertical="top" wrapText="1"/>
      <protection locked="0"/>
    </xf>
    <xf numFmtId="188" fontId="50" fillId="0" borderId="0" xfId="92" applyNumberFormat="1" applyFont="1" applyFill="1" applyAlignment="1" applyProtection="1">
      <alignment horizontal="right" vertical="top" wrapText="1"/>
    </xf>
    <xf numFmtId="0" fontId="51" fillId="0" borderId="15" xfId="0" applyFont="1" applyBorder="1" applyAlignment="1">
      <alignment horizontal="center" vertical="top" wrapText="1"/>
    </xf>
    <xf numFmtId="0" fontId="51" fillId="0" borderId="0" xfId="0" applyFont="1" applyAlignment="1">
      <alignment horizontal="center" vertical="top" wrapText="1"/>
    </xf>
    <xf numFmtId="0" fontId="51" fillId="41" borderId="19" xfId="0" applyFont="1" applyFill="1" applyBorder="1" applyAlignment="1" applyProtection="1">
      <alignment vertical="top" wrapText="1"/>
      <protection locked="0"/>
    </xf>
    <xf numFmtId="188" fontId="51" fillId="42" borderId="35" xfId="92" applyNumberFormat="1" applyFont="1" applyFill="1" applyBorder="1" applyAlignment="1" applyProtection="1">
      <alignment vertical="top" wrapText="1"/>
      <protection locked="0"/>
    </xf>
    <xf numFmtId="188" fontId="51" fillId="42" borderId="35" xfId="92" applyNumberFormat="1" applyFont="1" applyFill="1" applyBorder="1" applyAlignment="1" applyProtection="1">
      <alignment vertical="top" wrapText="1"/>
    </xf>
    <xf numFmtId="11" fontId="50" fillId="0" borderId="29" xfId="0" applyNumberFormat="1" applyFont="1" applyBorder="1" applyAlignment="1" applyProtection="1">
      <alignment vertical="top" wrapText="1"/>
      <protection locked="0"/>
    </xf>
    <xf numFmtId="49" fontId="48" fillId="0" borderId="15" xfId="92" applyNumberFormat="1" applyFont="1" applyFill="1" applyBorder="1" applyAlignment="1">
      <alignment shrinkToFit="1"/>
    </xf>
    <xf numFmtId="188" fontId="48" fillId="0" borderId="15" xfId="92" applyNumberFormat="1" applyFont="1" applyFill="1" applyBorder="1" applyAlignment="1">
      <alignment shrinkToFit="1"/>
    </xf>
    <xf numFmtId="188" fontId="49" fillId="0" borderId="15" xfId="92" applyNumberFormat="1" applyFont="1" applyFill="1" applyBorder="1" applyAlignment="1">
      <alignment wrapText="1" shrinkToFit="1"/>
    </xf>
    <xf numFmtId="188" fontId="48" fillId="0" borderId="0" xfId="92" applyNumberFormat="1" applyFont="1" applyFill="1" applyAlignment="1"/>
    <xf numFmtId="0" fontId="49" fillId="0" borderId="0" xfId="329" applyFont="1"/>
    <xf numFmtId="0" fontId="48" fillId="0" borderId="0" xfId="329" applyFont="1" applyAlignment="1">
      <alignment horizontal="right"/>
    </xf>
    <xf numFmtId="0" fontId="48" fillId="0" borderId="0" xfId="329" applyFont="1"/>
    <xf numFmtId="0" fontId="49" fillId="0" borderId="0" xfId="329" applyFont="1" applyAlignment="1">
      <alignment horizontal="right"/>
    </xf>
    <xf numFmtId="0" fontId="52" fillId="0" borderId="17" xfId="0" applyFont="1" applyBorder="1" applyAlignment="1">
      <alignment horizontal="center"/>
    </xf>
    <xf numFmtId="0" fontId="52" fillId="0" borderId="34" xfId="0" applyFont="1" applyBorder="1" applyAlignment="1">
      <alignment horizontal="center"/>
    </xf>
    <xf numFmtId="0" fontId="52" fillId="0" borderId="20" xfId="0" applyFont="1" applyBorder="1" applyAlignment="1">
      <alignment horizontal="center"/>
    </xf>
    <xf numFmtId="0" fontId="52" fillId="0" borderId="25" xfId="0" applyFont="1" applyBorder="1" applyAlignment="1">
      <alignment horizontal="center"/>
    </xf>
    <xf numFmtId="0" fontId="52" fillId="0" borderId="18" xfId="0" applyFont="1" applyBorder="1" applyAlignment="1">
      <alignment horizontal="center"/>
    </xf>
    <xf numFmtId="0" fontId="52" fillId="0" borderId="33" xfId="0" applyFont="1" applyBorder="1" applyAlignment="1">
      <alignment horizontal="center"/>
    </xf>
    <xf numFmtId="0" fontId="52" fillId="0" borderId="19" xfId="0" applyFont="1" applyBorder="1" applyAlignment="1">
      <alignment horizontal="center"/>
    </xf>
    <xf numFmtId="0" fontId="94" fillId="0" borderId="19" xfId="0" applyFont="1" applyBorder="1"/>
    <xf numFmtId="0" fontId="94" fillId="0" borderId="37" xfId="0" applyFont="1" applyBorder="1"/>
    <xf numFmtId="0" fontId="94" fillId="0" borderId="38" xfId="0" applyFont="1" applyBorder="1"/>
    <xf numFmtId="0" fontId="94" fillId="0" borderId="39" xfId="0" applyFont="1" applyBorder="1"/>
    <xf numFmtId="0" fontId="94" fillId="0" borderId="35" xfId="0" applyFont="1" applyBorder="1"/>
    <xf numFmtId="0" fontId="94" fillId="0" borderId="45" xfId="0" applyFont="1" applyBorder="1"/>
    <xf numFmtId="0" fontId="95" fillId="0" borderId="35" xfId="0" applyFont="1" applyBorder="1"/>
    <xf numFmtId="49" fontId="94" fillId="0" borderId="29" xfId="0" applyNumberFormat="1" applyFont="1" applyBorder="1"/>
    <xf numFmtId="0" fontId="94" fillId="0" borderId="29" xfId="0" applyFont="1" applyBorder="1"/>
    <xf numFmtId="0" fontId="94" fillId="0" borderId="46" xfId="0" applyFont="1" applyBorder="1"/>
    <xf numFmtId="0" fontId="95" fillId="0" borderId="29" xfId="0" applyFont="1" applyBorder="1"/>
    <xf numFmtId="0" fontId="94" fillId="0" borderId="18" xfId="0" applyFont="1" applyBorder="1"/>
    <xf numFmtId="0" fontId="94" fillId="0" borderId="16" xfId="0" applyFont="1" applyBorder="1"/>
    <xf numFmtId="0" fontId="94" fillId="0" borderId="0" xfId="0" applyFont="1"/>
    <xf numFmtId="0" fontId="83" fillId="0" borderId="0" xfId="329" applyFont="1"/>
    <xf numFmtId="188" fontId="83" fillId="0" borderId="0" xfId="92" applyNumberFormat="1" applyFont="1"/>
    <xf numFmtId="188" fontId="96" fillId="0" borderId="0" xfId="92" applyNumberFormat="1" applyFont="1"/>
    <xf numFmtId="0" fontId="96" fillId="0" borderId="0" xfId="329" applyFont="1"/>
    <xf numFmtId="0" fontId="82" fillId="0" borderId="0" xfId="329" applyFont="1" applyAlignment="1">
      <alignment horizontal="left"/>
    </xf>
    <xf numFmtId="0" fontId="82" fillId="0" borderId="0" xfId="329" applyFont="1"/>
    <xf numFmtId="188" fontId="82" fillId="0" borderId="0" xfId="92" applyNumberFormat="1" applyFont="1"/>
    <xf numFmtId="188" fontId="80" fillId="0" borderId="0" xfId="92" applyNumberFormat="1" applyFont="1"/>
    <xf numFmtId="0" fontId="98" fillId="0" borderId="0" xfId="278" applyFont="1"/>
    <xf numFmtId="0" fontId="53" fillId="0" borderId="0" xfId="278" applyFont="1"/>
    <xf numFmtId="0" fontId="51" fillId="0" borderId="0" xfId="278" applyFont="1" applyAlignment="1">
      <alignment horizontal="center" vertical="top"/>
    </xf>
    <xf numFmtId="0" fontId="51" fillId="0" borderId="0" xfId="278" applyFont="1" applyAlignment="1">
      <alignment horizontal="right" vertical="top"/>
    </xf>
    <xf numFmtId="0" fontId="51" fillId="0" borderId="17" xfId="278" applyFont="1" applyBorder="1" applyAlignment="1">
      <alignment horizontal="center" vertical="center"/>
    </xf>
    <xf numFmtId="0" fontId="51" fillId="0" borderId="17" xfId="278" applyFont="1" applyBorder="1" applyAlignment="1">
      <alignment horizontal="center" vertical="top"/>
    </xf>
    <xf numFmtId="0" fontId="51" fillId="0" borderId="34" xfId="278" applyFont="1" applyBorder="1" applyAlignment="1">
      <alignment horizontal="center" vertical="top"/>
    </xf>
    <xf numFmtId="0" fontId="51" fillId="0" borderId="0" xfId="278" applyFont="1" applyAlignment="1">
      <alignment vertical="center"/>
    </xf>
    <xf numFmtId="0" fontId="51" fillId="0" borderId="20" xfId="278" applyFont="1" applyBorder="1" applyAlignment="1">
      <alignment horizontal="center" vertical="center"/>
    </xf>
    <xf numFmtId="0" fontId="51" fillId="0" borderId="20" xfId="278" applyFont="1" applyBorder="1" applyAlignment="1">
      <alignment horizontal="center" vertical="top"/>
    </xf>
    <xf numFmtId="0" fontId="51" fillId="0" borderId="20" xfId="0" applyFont="1" applyBorder="1" applyAlignment="1">
      <alignment horizontal="center"/>
    </xf>
    <xf numFmtId="0" fontId="51" fillId="0" borderId="25" xfId="278" applyFont="1" applyBorder="1" applyAlignment="1">
      <alignment horizontal="center" vertical="top"/>
    </xf>
    <xf numFmtId="0" fontId="51" fillId="0" borderId="18" xfId="278" applyFont="1" applyBorder="1" applyAlignment="1">
      <alignment horizontal="center" vertical="center"/>
    </xf>
    <xf numFmtId="0" fontId="51" fillId="0" borderId="18" xfId="278" applyFont="1" applyBorder="1" applyAlignment="1">
      <alignment horizontal="center" vertical="top"/>
    </xf>
    <xf numFmtId="0" fontId="51" fillId="0" borderId="33" xfId="278" applyFont="1" applyBorder="1" applyAlignment="1">
      <alignment horizontal="center" vertical="top"/>
    </xf>
    <xf numFmtId="0" fontId="51" fillId="0" borderId="19" xfId="287" applyFont="1" applyBorder="1" applyAlignment="1">
      <alignment horizontal="center" vertical="top"/>
    </xf>
    <xf numFmtId="188" fontId="51" fillId="0" borderId="19" xfId="92" applyNumberFormat="1" applyFont="1" applyFill="1" applyBorder="1" applyAlignment="1">
      <alignment horizontal="center" vertical="top"/>
    </xf>
    <xf numFmtId="192" fontId="51" fillId="0" borderId="19" xfId="195" applyNumberFormat="1" applyFont="1" applyFill="1" applyBorder="1" applyAlignment="1">
      <alignment horizontal="center" vertical="top"/>
    </xf>
    <xf numFmtId="0" fontId="51" fillId="0" borderId="19" xfId="287" applyFont="1" applyBorder="1" applyAlignment="1">
      <alignment horizontal="left" vertical="top"/>
    </xf>
    <xf numFmtId="0" fontId="51" fillId="0" borderId="29" xfId="278" applyFont="1" applyBorder="1" applyAlignment="1">
      <alignment vertical="top"/>
    </xf>
    <xf numFmtId="188" fontId="51" fillId="0" borderId="29" xfId="92" applyNumberFormat="1" applyFont="1" applyFill="1" applyBorder="1" applyAlignment="1">
      <alignment horizontal="center" vertical="top"/>
    </xf>
    <xf numFmtId="188" fontId="51" fillId="0" borderId="46" xfId="92" applyNumberFormat="1" applyFont="1" applyFill="1" applyBorder="1" applyAlignment="1">
      <alignment horizontal="center" vertical="top"/>
    </xf>
    <xf numFmtId="0" fontId="50" fillId="0" borderId="46" xfId="278" applyFont="1" applyBorder="1" applyAlignment="1">
      <alignment horizontal="center" vertical="top"/>
    </xf>
    <xf numFmtId="0" fontId="50" fillId="0" borderId="29" xfId="278" applyFont="1" applyBorder="1" applyAlignment="1">
      <alignment horizontal="center" vertical="top"/>
    </xf>
    <xf numFmtId="0" fontId="57" fillId="0" borderId="29" xfId="278" applyFont="1" applyBorder="1" applyAlignment="1">
      <alignment vertical="top"/>
    </xf>
    <xf numFmtId="49" fontId="50" fillId="0" borderId="29" xfId="278" applyNumberFormat="1" applyFont="1" applyBorder="1" applyAlignment="1">
      <alignment vertical="top"/>
    </xf>
    <xf numFmtId="188" fontId="50" fillId="0" borderId="29" xfId="92" applyNumberFormat="1" applyFont="1" applyFill="1" applyBorder="1" applyAlignment="1">
      <alignment horizontal="center" vertical="top"/>
    </xf>
    <xf numFmtId="188" fontId="50" fillId="0" borderId="46" xfId="92" applyNumberFormat="1" applyFont="1" applyFill="1" applyBorder="1" applyAlignment="1">
      <alignment horizontal="center" vertical="top"/>
    </xf>
    <xf numFmtId="0" fontId="50" fillId="0" borderId="35" xfId="330" applyFont="1" applyBorder="1" applyAlignment="1" applyProtection="1">
      <alignment vertical="top" wrapText="1"/>
      <protection locked="0"/>
    </xf>
    <xf numFmtId="0" fontId="50" fillId="0" borderId="29" xfId="278" applyFont="1" applyBorder="1" applyAlignment="1">
      <alignment vertical="top"/>
    </xf>
    <xf numFmtId="0" fontId="57" fillId="0" borderId="29" xfId="330" applyFont="1" applyBorder="1" applyAlignment="1" applyProtection="1">
      <alignment vertical="top" wrapText="1"/>
      <protection locked="0"/>
    </xf>
    <xf numFmtId="0" fontId="50" fillId="0" borderId="29" xfId="330" applyFont="1" applyBorder="1" applyAlignment="1" applyProtection="1">
      <alignment vertical="top" wrapText="1"/>
      <protection locked="0"/>
    </xf>
    <xf numFmtId="0" fontId="50" fillId="0" borderId="29" xfId="0" applyFont="1" applyBorder="1"/>
    <xf numFmtId="188" fontId="50" fillId="0" borderId="29" xfId="92" applyNumberFormat="1" applyFont="1" applyFill="1" applyBorder="1"/>
    <xf numFmtId="188" fontId="50" fillId="0" borderId="46" xfId="92" applyNumberFormat="1" applyFont="1" applyFill="1" applyBorder="1"/>
    <xf numFmtId="0" fontId="50" fillId="0" borderId="46" xfId="0" applyFont="1" applyBorder="1"/>
    <xf numFmtId="0" fontId="50" fillId="0" borderId="29" xfId="329" applyFont="1" applyBorder="1" applyAlignment="1">
      <alignment vertical="top"/>
    </xf>
    <xf numFmtId="0" fontId="51" fillId="0" borderId="0" xfId="329" applyFont="1"/>
    <xf numFmtId="0" fontId="50" fillId="0" borderId="30" xfId="278" applyFont="1" applyBorder="1" applyAlignment="1">
      <alignment vertical="top"/>
    </xf>
    <xf numFmtId="188" fontId="50" fillId="0" borderId="30" xfId="92" applyNumberFormat="1" applyFont="1" applyFill="1" applyBorder="1" applyAlignment="1">
      <alignment horizontal="center" vertical="top"/>
    </xf>
    <xf numFmtId="188" fontId="50" fillId="0" borderId="47" xfId="92" applyNumberFormat="1" applyFont="1" applyFill="1" applyBorder="1" applyAlignment="1">
      <alignment horizontal="center" vertical="top"/>
    </xf>
    <xf numFmtId="0" fontId="50" fillId="0" borderId="47" xfId="278" applyFont="1" applyBorder="1" applyAlignment="1">
      <alignment horizontal="center" vertical="top"/>
    </xf>
    <xf numFmtId="0" fontId="50" fillId="0" borderId="30" xfId="278" applyFont="1" applyBorder="1" applyAlignment="1">
      <alignment horizontal="center" vertical="top"/>
    </xf>
    <xf numFmtId="0" fontId="57" fillId="0" borderId="30" xfId="330" applyFont="1" applyBorder="1" applyAlignment="1" applyProtection="1">
      <alignment vertical="top" wrapText="1"/>
      <protection locked="0"/>
    </xf>
    <xf numFmtId="0" fontId="51" fillId="0" borderId="35" xfId="278" applyFont="1" applyBorder="1" applyAlignment="1">
      <alignment vertical="top"/>
    </xf>
    <xf numFmtId="188" fontId="51" fillId="0" borderId="35" xfId="92" applyNumberFormat="1" applyFont="1" applyFill="1" applyBorder="1" applyAlignment="1">
      <alignment horizontal="center" vertical="top"/>
    </xf>
    <xf numFmtId="188" fontId="51" fillId="0" borderId="45" xfId="92" applyNumberFormat="1" applyFont="1" applyFill="1" applyBorder="1" applyAlignment="1">
      <alignment horizontal="center" vertical="top"/>
    </xf>
    <xf numFmtId="0" fontId="50" fillId="0" borderId="45" xfId="278" applyFont="1" applyBorder="1" applyAlignment="1">
      <alignment horizontal="center" vertical="top"/>
    </xf>
    <xf numFmtId="0" fontId="50" fillId="0" borderId="35" xfId="278" applyFont="1" applyBorder="1" applyAlignment="1">
      <alignment horizontal="center" vertical="top"/>
    </xf>
    <xf numFmtId="0" fontId="50" fillId="0" borderId="0" xfId="278" applyFont="1" applyAlignment="1">
      <alignment vertical="top"/>
    </xf>
    <xf numFmtId="0" fontId="50" fillId="0" borderId="0" xfId="278" applyFont="1" applyAlignment="1">
      <alignment horizontal="center" vertical="top"/>
    </xf>
    <xf numFmtId="43" fontId="79" fillId="0" borderId="0" xfId="92" applyFont="1"/>
    <xf numFmtId="43" fontId="82" fillId="0" borderId="18" xfId="92" applyFont="1" applyBorder="1" applyAlignment="1">
      <alignment horizontal="center" vertical="center"/>
    </xf>
    <xf numFmtId="43" fontId="82" fillId="0" borderId="15" xfId="92" applyFont="1" applyBorder="1" applyAlignment="1">
      <alignment horizontal="center" vertical="center"/>
    </xf>
    <xf numFmtId="43" fontId="80" fillId="0" borderId="15" xfId="92" applyFont="1" applyBorder="1" applyAlignment="1">
      <alignment horizontal="center"/>
    </xf>
    <xf numFmtId="43" fontId="82" fillId="35" borderId="15" xfId="92" applyFont="1" applyFill="1" applyBorder="1"/>
    <xf numFmtId="43" fontId="80" fillId="0" borderId="0" xfId="92" applyFont="1"/>
    <xf numFmtId="188" fontId="79" fillId="0" borderId="0" xfId="92" applyNumberFormat="1" applyFont="1"/>
    <xf numFmtId="188" fontId="82" fillId="0" borderId="18" xfId="92" applyNumberFormat="1" applyFont="1" applyBorder="1" applyAlignment="1">
      <alignment horizontal="center" vertical="center"/>
    </xf>
    <xf numFmtId="188" fontId="82" fillId="0" borderId="15" xfId="92" applyNumberFormat="1" applyFont="1" applyBorder="1" applyAlignment="1">
      <alignment horizontal="center" vertical="center"/>
    </xf>
    <xf numFmtId="188" fontId="80" fillId="0" borderId="15" xfId="92" applyNumberFormat="1" applyFont="1" applyBorder="1" applyAlignment="1">
      <alignment horizontal="center"/>
    </xf>
    <xf numFmtId="188" fontId="82" fillId="35" borderId="15" xfId="92" applyNumberFormat="1" applyFont="1" applyFill="1" applyBorder="1"/>
    <xf numFmtId="188" fontId="82" fillId="0" borderId="36" xfId="92" applyNumberFormat="1" applyFont="1" applyBorder="1" applyAlignment="1">
      <alignment horizontal="center" vertical="center"/>
    </xf>
    <xf numFmtId="188" fontId="82" fillId="0" borderId="17" xfId="92" applyNumberFormat="1" applyFont="1" applyBorder="1" applyAlignment="1">
      <alignment horizontal="center"/>
    </xf>
    <xf numFmtId="188" fontId="82" fillId="0" borderId="20" xfId="92" applyNumberFormat="1" applyFont="1" applyBorder="1" applyAlignment="1">
      <alignment horizontal="center"/>
    </xf>
    <xf numFmtId="188" fontId="80" fillId="0" borderId="15" xfId="92" applyNumberFormat="1" applyFont="1" applyBorder="1"/>
    <xf numFmtId="191" fontId="67" fillId="0" borderId="0" xfId="95" applyNumberFormat="1" applyFont="1" applyBorder="1" applyAlignment="1">
      <alignment horizontal="left" vertical="top"/>
    </xf>
    <xf numFmtId="188" fontId="53" fillId="38" borderId="15" xfId="95" applyNumberFormat="1" applyFont="1" applyFill="1" applyBorder="1" applyAlignment="1">
      <alignment horizontal="left" vertical="top" wrapText="1"/>
    </xf>
    <xf numFmtId="0" fontId="53" fillId="0" borderId="22" xfId="95" applyNumberFormat="1" applyFont="1" applyFill="1" applyBorder="1" applyAlignment="1">
      <alignment horizontal="left" wrapText="1"/>
    </xf>
    <xf numFmtId="0" fontId="53" fillId="47" borderId="22" xfId="95" applyNumberFormat="1" applyFont="1" applyFill="1" applyBorder="1" applyAlignment="1">
      <alignment horizontal="left" wrapText="1"/>
    </xf>
    <xf numFmtId="0" fontId="92" fillId="0" borderId="22" xfId="95" applyNumberFormat="1" applyFont="1" applyFill="1" applyBorder="1" applyAlignment="1">
      <alignment horizontal="left" wrapText="1"/>
    </xf>
    <xf numFmtId="0" fontId="92" fillId="0" borderId="22" xfId="95" applyNumberFormat="1" applyFont="1" applyFill="1" applyBorder="1" applyAlignment="1">
      <alignment horizontal="left"/>
    </xf>
    <xf numFmtId="188" fontId="51" fillId="39" borderId="22" xfId="95" applyNumberFormat="1" applyFont="1" applyFill="1" applyBorder="1" applyAlignment="1">
      <alignment horizontal="left" vertical="top"/>
    </xf>
    <xf numFmtId="188" fontId="50" fillId="0" borderId="0" xfId="95" applyNumberFormat="1" applyFont="1" applyAlignment="1">
      <alignment horizontal="left" vertical="top" wrapText="1"/>
    </xf>
    <xf numFmtId="49" fontId="51" fillId="36" borderId="18" xfId="95" applyNumberFormat="1" applyFont="1" applyFill="1" applyBorder="1" applyAlignment="1">
      <alignment horizontal="center" vertical="top" wrapText="1"/>
    </xf>
    <xf numFmtId="188" fontId="51" fillId="36" borderId="15" xfId="92" applyNumberFormat="1" applyFont="1" applyFill="1" applyBorder="1" applyAlignment="1">
      <alignment horizontal="center" vertical="top" wrapText="1"/>
    </xf>
    <xf numFmtId="188" fontId="51" fillId="48" borderId="17" xfId="92" applyNumberFormat="1" applyFont="1" applyFill="1" applyBorder="1" applyAlignment="1">
      <alignment horizontal="center" vertical="center" wrapText="1"/>
    </xf>
    <xf numFmtId="49" fontId="51" fillId="48" borderId="18" xfId="95" applyNumberFormat="1" applyFont="1" applyFill="1" applyBorder="1" applyAlignment="1">
      <alignment horizontal="center" vertical="center" wrapText="1"/>
    </xf>
    <xf numFmtId="188" fontId="51" fillId="48" borderId="24" xfId="92" applyNumberFormat="1" applyFont="1" applyFill="1" applyBorder="1" applyAlignment="1">
      <alignment horizontal="center" vertical="center" wrapText="1"/>
    </xf>
    <xf numFmtId="188" fontId="51" fillId="48" borderId="20" xfId="92" applyNumberFormat="1" applyFont="1" applyFill="1" applyBorder="1" applyAlignment="1">
      <alignment horizontal="center" vertical="center" wrapText="1"/>
    </xf>
    <xf numFmtId="188" fontId="51" fillId="48" borderId="17" xfId="92" applyNumberFormat="1" applyFont="1" applyFill="1" applyBorder="1" applyAlignment="1">
      <alignment horizontal="center" vertical="center"/>
    </xf>
    <xf numFmtId="0" fontId="53" fillId="38" borderId="15" xfId="95" applyNumberFormat="1" applyFont="1" applyFill="1" applyBorder="1" applyAlignment="1">
      <alignment horizontal="center" vertical="top" wrapText="1"/>
    </xf>
    <xf numFmtId="0" fontId="51" fillId="39" borderId="22" xfId="95" applyNumberFormat="1" applyFont="1" applyFill="1" applyBorder="1" applyAlignment="1">
      <alignment vertical="top"/>
    </xf>
    <xf numFmtId="0" fontId="51" fillId="39" borderId="22" xfId="95" applyNumberFormat="1" applyFont="1" applyFill="1" applyBorder="1" applyAlignment="1">
      <alignment horizontal="left" vertical="top"/>
    </xf>
    <xf numFmtId="0" fontId="51" fillId="37" borderId="22" xfId="95" applyNumberFormat="1" applyFont="1" applyFill="1" applyBorder="1" applyAlignment="1">
      <alignment horizontal="left" vertical="top"/>
    </xf>
    <xf numFmtId="0" fontId="51" fillId="33" borderId="22" xfId="95" applyNumberFormat="1" applyFont="1" applyFill="1" applyBorder="1" applyAlignment="1">
      <alignment horizontal="left" vertical="top" indent="2"/>
    </xf>
    <xf numFmtId="0" fontId="51" fillId="41" borderId="27" xfId="95" applyNumberFormat="1" applyFont="1" applyFill="1" applyBorder="1" applyAlignment="1">
      <alignment horizontal="left" vertical="top"/>
    </xf>
    <xf numFmtId="0" fontId="51" fillId="33" borderId="15" xfId="95" applyNumberFormat="1" applyFont="1" applyFill="1" applyBorder="1" applyAlignment="1">
      <alignment horizontal="left" vertical="top" wrapText="1"/>
    </xf>
    <xf numFmtId="191" fontId="50" fillId="0" borderId="15" xfId="95" applyNumberFormat="1" applyFont="1" applyBorder="1" applyAlignment="1">
      <alignment horizontal="center" vertical="center"/>
    </xf>
    <xf numFmtId="0" fontId="84" fillId="0" borderId="15" xfId="95" applyNumberFormat="1" applyFont="1" applyBorder="1" applyAlignment="1">
      <alignment horizontal="left" vertical="top" indent="2"/>
    </xf>
    <xf numFmtId="189" fontId="84" fillId="0" borderId="15" xfId="95" applyNumberFormat="1" applyFont="1" applyBorder="1" applyAlignment="1">
      <alignment horizontal="left" vertical="top" wrapText="1" indent="7"/>
    </xf>
    <xf numFmtId="188" fontId="50" fillId="0" borderId="15" xfId="95" applyNumberFormat="1" applyFont="1" applyBorder="1" applyAlignment="1">
      <alignment horizontal="left" vertical="top"/>
    </xf>
    <xf numFmtId="49" fontId="50" fillId="0" borderId="15" xfId="95" applyNumberFormat="1" applyFont="1" applyBorder="1" applyAlignment="1">
      <alignment horizontal="center" vertical="top" wrapText="1"/>
    </xf>
    <xf numFmtId="188" fontId="50" fillId="0" borderId="15" xfId="95" applyNumberFormat="1" applyFont="1" applyBorder="1" applyAlignment="1">
      <alignment horizontal="center" vertical="top"/>
    </xf>
    <xf numFmtId="188" fontId="50" fillId="0" borderId="15" xfId="92" applyNumberFormat="1" applyFont="1" applyBorder="1" applyAlignment="1">
      <alignment horizontal="center" vertical="top" wrapText="1"/>
    </xf>
    <xf numFmtId="188" fontId="50" fillId="0" borderId="15" xfId="92" applyNumberFormat="1" applyFont="1" applyBorder="1" applyAlignment="1">
      <alignment horizontal="center" vertical="top"/>
    </xf>
    <xf numFmtId="188" fontId="50" fillId="0" borderId="15" xfId="92" applyNumberFormat="1" applyFont="1" applyBorder="1" applyAlignment="1">
      <alignment vertical="top"/>
    </xf>
    <xf numFmtId="188" fontId="50" fillId="0" borderId="15" xfId="95" applyNumberFormat="1" applyFont="1" applyBorder="1" applyAlignment="1">
      <alignment vertical="top"/>
    </xf>
    <xf numFmtId="49" fontId="50" fillId="0" borderId="15" xfId="95" applyNumberFormat="1" applyFont="1" applyBorder="1" applyAlignment="1">
      <alignment vertical="top" wrapText="1"/>
    </xf>
    <xf numFmtId="0" fontId="78" fillId="0" borderId="15" xfId="95" applyNumberFormat="1" applyFont="1" applyBorder="1" applyAlignment="1">
      <alignment horizontal="left" vertical="top" indent="2"/>
    </xf>
    <xf numFmtId="189" fontId="78" fillId="0" borderId="15" xfId="95" applyNumberFormat="1" applyFont="1" applyBorder="1" applyAlignment="1">
      <alignment horizontal="left" vertical="top" indent="7"/>
    </xf>
    <xf numFmtId="188" fontId="50" fillId="0" borderId="15" xfId="95" applyNumberFormat="1" applyFont="1" applyBorder="1" applyAlignment="1">
      <alignment horizontal="left" vertical="center"/>
    </xf>
    <xf numFmtId="49" fontId="50" fillId="0" borderId="15" xfId="95" applyNumberFormat="1" applyFont="1" applyBorder="1" applyAlignment="1">
      <alignment horizontal="center" vertical="top"/>
    </xf>
    <xf numFmtId="188" fontId="50" fillId="0" borderId="15" xfId="95" applyNumberFormat="1" applyFont="1" applyBorder="1" applyAlignment="1">
      <alignment horizontal="center" vertical="center"/>
    </xf>
    <xf numFmtId="188" fontId="50" fillId="0" borderId="15" xfId="95" applyNumberFormat="1" applyFont="1" applyBorder="1" applyAlignment="1">
      <alignment vertical="top" wrapText="1"/>
    </xf>
    <xf numFmtId="191" fontId="51" fillId="41" borderId="15" xfId="95" quotePrefix="1" applyNumberFormat="1" applyFont="1" applyFill="1" applyBorder="1" applyAlignment="1">
      <alignment horizontal="center" vertical="center"/>
    </xf>
    <xf numFmtId="0" fontId="51" fillId="41" borderId="15" xfId="95" applyNumberFormat="1" applyFont="1" applyFill="1" applyBorder="1" applyAlignment="1">
      <alignment horizontal="left" vertical="top"/>
    </xf>
    <xf numFmtId="188" fontId="51" fillId="41" borderId="15" xfId="95" applyNumberFormat="1" applyFont="1" applyFill="1" applyBorder="1" applyAlignment="1">
      <alignment horizontal="left" vertical="top" indent="5"/>
    </xf>
    <xf numFmtId="188" fontId="51" fillId="41" borderId="15" xfId="95" applyNumberFormat="1" applyFont="1" applyFill="1" applyBorder="1" applyAlignment="1">
      <alignment horizontal="left" vertical="center"/>
    </xf>
    <xf numFmtId="49" fontId="50" fillId="41" borderId="15" xfId="95" applyNumberFormat="1" applyFont="1" applyFill="1" applyBorder="1" applyAlignment="1">
      <alignment horizontal="center" vertical="top"/>
    </xf>
    <xf numFmtId="188" fontId="51" fillId="41" borderId="15" xfId="95" applyNumberFormat="1" applyFont="1" applyFill="1" applyBorder="1" applyAlignment="1">
      <alignment horizontal="center" vertical="center"/>
    </xf>
    <xf numFmtId="188" fontId="50" fillId="41" borderId="15" xfId="95" applyNumberFormat="1" applyFont="1" applyFill="1" applyBorder="1" applyAlignment="1">
      <alignment vertical="top"/>
    </xf>
    <xf numFmtId="188" fontId="50" fillId="41" borderId="15" xfId="92" applyNumberFormat="1" applyFont="1" applyFill="1" applyBorder="1" applyAlignment="1">
      <alignment horizontal="center" vertical="top"/>
    </xf>
    <xf numFmtId="188" fontId="51" fillId="41" borderId="15" xfId="92" applyNumberFormat="1" applyFont="1" applyFill="1" applyBorder="1" applyAlignment="1">
      <alignment horizontal="center" vertical="top"/>
    </xf>
    <xf numFmtId="188" fontId="51" fillId="41" borderId="15" xfId="92" applyNumberFormat="1" applyFont="1" applyFill="1" applyBorder="1" applyAlignment="1">
      <alignment horizontal="right" vertical="top"/>
    </xf>
    <xf numFmtId="188" fontId="51" fillId="41" borderId="15" xfId="95" applyNumberFormat="1" applyFont="1" applyFill="1" applyBorder="1" applyAlignment="1">
      <alignment horizontal="right" vertical="top"/>
    </xf>
    <xf numFmtId="188" fontId="51" fillId="41" borderId="15" xfId="95" applyNumberFormat="1" applyFont="1" applyFill="1" applyBorder="1" applyAlignment="1">
      <alignment horizontal="center" vertical="top" wrapText="1"/>
    </xf>
    <xf numFmtId="189" fontId="78" fillId="0" borderId="15" xfId="95" applyNumberFormat="1" applyFont="1" applyBorder="1" applyAlignment="1">
      <alignment horizontal="left" vertical="top" indent="8"/>
    </xf>
    <xf numFmtId="188" fontId="51" fillId="41" borderId="15" xfId="95" applyNumberFormat="1" applyFont="1" applyFill="1" applyBorder="1" applyAlignment="1">
      <alignment horizontal="left" vertical="top" wrapText="1" indent="5"/>
    </xf>
    <xf numFmtId="191" fontId="51" fillId="50" borderId="15" xfId="95" applyNumberFormat="1" applyFont="1" applyFill="1" applyBorder="1" applyAlignment="1">
      <alignment horizontal="center" vertical="center"/>
    </xf>
    <xf numFmtId="0" fontId="79" fillId="50" borderId="15" xfId="95" applyNumberFormat="1" applyFont="1" applyFill="1" applyBorder="1" applyAlignment="1">
      <alignment horizontal="left" vertical="top"/>
    </xf>
    <xf numFmtId="189" fontId="79" fillId="50" borderId="15" xfId="95" applyNumberFormat="1" applyFont="1" applyFill="1" applyBorder="1" applyAlignment="1">
      <alignment horizontal="left" vertical="top" indent="6"/>
    </xf>
    <xf numFmtId="188" fontId="51" fillId="50" borderId="15" xfId="95" applyNumberFormat="1" applyFont="1" applyFill="1" applyBorder="1" applyAlignment="1">
      <alignment horizontal="left" vertical="top"/>
    </xf>
    <xf numFmtId="49" fontId="51" fillId="50" borderId="15" xfId="95" applyNumberFormat="1" applyFont="1" applyFill="1" applyBorder="1" applyAlignment="1">
      <alignment horizontal="center" vertical="top" wrapText="1"/>
    </xf>
    <xf numFmtId="188" fontId="51" fillId="50" borderId="15" xfId="95" applyNumberFormat="1" applyFont="1" applyFill="1" applyBorder="1" applyAlignment="1">
      <alignment horizontal="center" vertical="top"/>
    </xf>
    <xf numFmtId="188" fontId="51" fillId="50" borderId="15" xfId="92" applyNumberFormat="1" applyFont="1" applyFill="1" applyBorder="1" applyAlignment="1">
      <alignment horizontal="center" vertical="top" wrapText="1"/>
    </xf>
    <xf numFmtId="188" fontId="51" fillId="50" borderId="15" xfId="92" applyNumberFormat="1" applyFont="1" applyFill="1" applyBorder="1" applyAlignment="1">
      <alignment horizontal="center" vertical="top"/>
    </xf>
    <xf numFmtId="188" fontId="51" fillId="50" borderId="15" xfId="92" applyNumberFormat="1" applyFont="1" applyFill="1" applyBorder="1" applyAlignment="1">
      <alignment vertical="top"/>
    </xf>
    <xf numFmtId="188" fontId="51" fillId="50" borderId="15" xfId="95" applyNumberFormat="1" applyFont="1" applyFill="1" applyBorder="1" applyAlignment="1">
      <alignment vertical="top"/>
    </xf>
    <xf numFmtId="49" fontId="51" fillId="50" borderId="15" xfId="95" applyNumberFormat="1" applyFont="1" applyFill="1" applyBorder="1" applyAlignment="1">
      <alignment vertical="top" wrapText="1"/>
    </xf>
    <xf numFmtId="188" fontId="51" fillId="50" borderId="15" xfId="95" applyNumberFormat="1" applyFont="1" applyFill="1" applyBorder="1" applyAlignment="1">
      <alignment horizontal="left" vertical="center"/>
    </xf>
    <xf numFmtId="49" fontId="51" fillId="50" borderId="15" xfId="95" applyNumberFormat="1" applyFont="1" applyFill="1" applyBorder="1" applyAlignment="1">
      <alignment horizontal="center" vertical="top"/>
    </xf>
    <xf numFmtId="188" fontId="51" fillId="50" borderId="15" xfId="95" applyNumberFormat="1" applyFont="1" applyFill="1" applyBorder="1" applyAlignment="1">
      <alignment horizontal="center" vertical="center"/>
    </xf>
    <xf numFmtId="188" fontId="51" fillId="50" borderId="15" xfId="95" applyNumberFormat="1" applyFont="1" applyFill="1" applyBorder="1" applyAlignment="1">
      <alignment vertical="top" wrapText="1"/>
    </xf>
    <xf numFmtId="0" fontId="79" fillId="50" borderId="15" xfId="143" applyFont="1" applyFill="1" applyBorder="1" applyAlignment="1">
      <alignment horizontal="left" vertical="top"/>
    </xf>
    <xf numFmtId="0" fontId="79" fillId="50" borderId="15" xfId="143" applyFont="1" applyFill="1" applyBorder="1" applyAlignment="1">
      <alignment horizontal="left" vertical="top" wrapText="1" indent="7"/>
    </xf>
    <xf numFmtId="0" fontId="67" fillId="0" borderId="0" xfId="0" applyFont="1" applyAlignment="1">
      <alignment horizontal="center"/>
    </xf>
    <xf numFmtId="0" fontId="86" fillId="0" borderId="0" xfId="143" applyFont="1" applyAlignment="1">
      <alignment horizontal="center"/>
    </xf>
    <xf numFmtId="0" fontId="79" fillId="0" borderId="15" xfId="143" applyFont="1" applyBorder="1" applyAlignment="1">
      <alignment horizontal="center" vertical="top"/>
    </xf>
    <xf numFmtId="0" fontId="79" fillId="40" borderId="27" xfId="143" applyFont="1" applyFill="1" applyBorder="1" applyAlignment="1">
      <alignment horizontal="center" vertical="top"/>
    </xf>
    <xf numFmtId="0" fontId="79" fillId="40" borderId="36" xfId="143" applyFont="1" applyFill="1" applyBorder="1" applyAlignment="1">
      <alignment horizontal="center" vertical="top"/>
    </xf>
    <xf numFmtId="0" fontId="79" fillId="40" borderId="34" xfId="143" applyFont="1" applyFill="1" applyBorder="1" applyAlignment="1">
      <alignment horizontal="center" vertical="top"/>
    </xf>
    <xf numFmtId="0" fontId="79" fillId="40" borderId="23" xfId="143" applyFont="1" applyFill="1" applyBorder="1" applyAlignment="1">
      <alignment horizontal="center" vertical="top"/>
    </xf>
    <xf numFmtId="0" fontId="79" fillId="40" borderId="16" xfId="143" applyFont="1" applyFill="1" applyBorder="1" applyAlignment="1">
      <alignment horizontal="center" vertical="top"/>
    </xf>
    <xf numFmtId="0" fontId="79" fillId="40" borderId="33" xfId="143" applyFont="1" applyFill="1" applyBorder="1" applyAlignment="1">
      <alignment horizontal="center" vertical="top"/>
    </xf>
    <xf numFmtId="0" fontId="79" fillId="0" borderId="0" xfId="143" applyFont="1" applyAlignment="1">
      <alignment horizontal="center"/>
    </xf>
    <xf numFmtId="0" fontId="78" fillId="0" borderId="15" xfId="143" applyFont="1" applyBorder="1" applyAlignment="1">
      <alignment horizontal="left" vertical="top"/>
    </xf>
    <xf numFmtId="0" fontId="79" fillId="31" borderId="15" xfId="143" applyFont="1" applyFill="1" applyBorder="1" applyAlignment="1">
      <alignment horizontal="center"/>
    </xf>
    <xf numFmtId="188" fontId="49" fillId="0" borderId="15" xfId="92" applyNumberFormat="1" applyFont="1" applyFill="1" applyBorder="1" applyAlignment="1">
      <alignment horizontal="center" vertical="center"/>
    </xf>
    <xf numFmtId="188" fontId="49" fillId="0" borderId="17" xfId="92" applyNumberFormat="1" applyFont="1" applyFill="1" applyBorder="1" applyAlignment="1">
      <alignment horizontal="center" vertical="center"/>
    </xf>
    <xf numFmtId="188" fontId="49" fillId="0" borderId="18" xfId="92" applyNumberFormat="1" applyFont="1" applyFill="1" applyBorder="1" applyAlignment="1">
      <alignment horizontal="center" vertical="center"/>
    </xf>
    <xf numFmtId="49" fontId="51" fillId="0" borderId="0" xfId="92" applyNumberFormat="1" applyFont="1" applyFill="1" applyAlignment="1">
      <alignment horizontal="left" vertical="center"/>
    </xf>
    <xf numFmtId="188" fontId="49" fillId="26" borderId="15" xfId="92" applyNumberFormat="1" applyFont="1" applyFill="1" applyBorder="1" applyAlignment="1">
      <alignment horizontal="center" vertical="center" shrinkToFit="1"/>
    </xf>
    <xf numFmtId="188" fontId="82" fillId="0" borderId="27" xfId="92" applyNumberFormat="1" applyFont="1" applyBorder="1" applyAlignment="1">
      <alignment horizontal="center" vertical="center"/>
    </xf>
    <xf numFmtId="188" fontId="82" fillId="0" borderId="34" xfId="92" applyNumberFormat="1" applyFont="1" applyBorder="1" applyAlignment="1">
      <alignment horizontal="center" vertical="center"/>
    </xf>
    <xf numFmtId="188" fontId="82" fillId="0" borderId="24" xfId="92" applyNumberFormat="1" applyFont="1" applyBorder="1" applyAlignment="1">
      <alignment horizontal="center" vertical="center"/>
    </xf>
    <xf numFmtId="188" fontId="82" fillId="0" borderId="25" xfId="92" applyNumberFormat="1" applyFont="1" applyBorder="1" applyAlignment="1">
      <alignment horizontal="center" vertical="center"/>
    </xf>
    <xf numFmtId="188" fontId="82" fillId="0" borderId="23" xfId="92" applyNumberFormat="1" applyFont="1" applyBorder="1" applyAlignment="1">
      <alignment horizontal="center" vertical="center"/>
    </xf>
    <xf numFmtId="188" fontId="82" fillId="0" borderId="33" xfId="92" applyNumberFormat="1" applyFont="1" applyBorder="1" applyAlignment="1">
      <alignment horizontal="center" vertical="center"/>
    </xf>
    <xf numFmtId="49" fontId="82" fillId="0" borderId="22" xfId="143" quotePrefix="1" applyNumberFormat="1" applyFont="1" applyBorder="1" applyAlignment="1">
      <alignment horizontal="center" vertical="center"/>
    </xf>
    <xf numFmtId="49" fontId="82" fillId="0" borderId="26" xfId="143" applyNumberFormat="1" applyFont="1" applyBorder="1" applyAlignment="1">
      <alignment horizontal="center" vertical="center"/>
    </xf>
    <xf numFmtId="0" fontId="82" fillId="0" borderId="17" xfId="143" applyFont="1" applyBorder="1" applyAlignment="1">
      <alignment horizontal="center" vertical="center"/>
    </xf>
    <xf numFmtId="0" fontId="82" fillId="0" borderId="20" xfId="143" applyFont="1" applyBorder="1" applyAlignment="1">
      <alignment horizontal="center" vertical="center"/>
    </xf>
    <xf numFmtId="0" fontId="82" fillId="0" borderId="18" xfId="143" applyFont="1" applyBorder="1" applyAlignment="1">
      <alignment horizontal="center" vertical="center"/>
    </xf>
    <xf numFmtId="0" fontId="82" fillId="0" borderId="17" xfId="143" applyFont="1" applyBorder="1" applyAlignment="1">
      <alignment horizontal="center" vertical="center" wrapText="1"/>
    </xf>
    <xf numFmtId="0" fontId="82" fillId="0" borderId="20" xfId="143" applyFont="1" applyBorder="1" applyAlignment="1">
      <alignment horizontal="center" vertical="center" wrapText="1"/>
    </xf>
    <xf numFmtId="0" fontId="82" fillId="0" borderId="18" xfId="143" applyFont="1" applyBorder="1" applyAlignment="1">
      <alignment horizontal="center" vertical="center" wrapText="1"/>
    </xf>
    <xf numFmtId="49" fontId="82" fillId="0" borderId="22" xfId="143" applyNumberFormat="1" applyFont="1" applyBorder="1" applyAlignment="1">
      <alignment horizontal="center" vertical="center"/>
    </xf>
    <xf numFmtId="43" fontId="82" fillId="0" borderId="27" xfId="92" applyFont="1" applyBorder="1" applyAlignment="1">
      <alignment horizontal="center" vertical="center" wrapText="1"/>
    </xf>
    <xf numFmtId="43" fontId="82" fillId="0" borderId="34" xfId="92" applyFont="1" applyBorder="1" applyAlignment="1">
      <alignment horizontal="center" vertical="center"/>
    </xf>
    <xf numFmtId="43" fontId="82" fillId="0" borderId="23" xfId="92" applyFont="1" applyBorder="1" applyAlignment="1">
      <alignment horizontal="center" vertical="center"/>
    </xf>
    <xf numFmtId="43" fontId="82" fillId="0" borderId="33" xfId="92" applyFont="1" applyBorder="1" applyAlignment="1">
      <alignment horizontal="center" vertical="center"/>
    </xf>
    <xf numFmtId="188" fontId="82" fillId="0" borderId="27" xfId="92" applyNumberFormat="1" applyFont="1" applyBorder="1" applyAlignment="1">
      <alignment horizontal="center" vertical="center" wrapText="1"/>
    </xf>
    <xf numFmtId="0" fontId="82" fillId="35" borderId="22" xfId="143" applyFont="1" applyFill="1" applyBorder="1" applyAlignment="1">
      <alignment horizontal="center"/>
    </xf>
    <xf numFmtId="0" fontId="82" fillId="35" borderId="4" xfId="143" applyFont="1" applyFill="1" applyBorder="1" applyAlignment="1">
      <alignment horizontal="center"/>
    </xf>
    <xf numFmtId="0" fontId="82" fillId="35" borderId="26" xfId="143" applyFont="1" applyFill="1" applyBorder="1" applyAlignment="1">
      <alignment horizontal="center"/>
    </xf>
    <xf numFmtId="0" fontId="82" fillId="0" borderId="22" xfId="143" applyFont="1" applyBorder="1" applyAlignment="1">
      <alignment horizontal="center" vertical="center"/>
    </xf>
    <xf numFmtId="0" fontId="82" fillId="0" borderId="4" xfId="143" applyFont="1" applyBorder="1" applyAlignment="1">
      <alignment horizontal="center" vertical="center"/>
    </xf>
    <xf numFmtId="0" fontId="82" fillId="0" borderId="26" xfId="143" applyFont="1" applyBorder="1" applyAlignment="1">
      <alignment horizontal="center" vertical="center"/>
    </xf>
    <xf numFmtId="0" fontId="82" fillId="0" borderId="27" xfId="143" applyFont="1" applyBorder="1" applyAlignment="1">
      <alignment horizontal="center" vertical="center"/>
    </xf>
    <xf numFmtId="0" fontId="82" fillId="0" borderId="36" xfId="143" applyFont="1" applyBorder="1" applyAlignment="1">
      <alignment horizontal="center" vertical="center"/>
    </xf>
    <xf numFmtId="0" fontId="50" fillId="0" borderId="22" xfId="0" applyFont="1" applyBorder="1" applyAlignment="1">
      <alignment horizontal="center" vertical="top" wrapText="1"/>
    </xf>
    <xf numFmtId="0" fontId="50" fillId="0" borderId="26" xfId="0" applyFont="1" applyBorder="1" applyAlignment="1">
      <alignment horizontal="center" vertical="top" wrapText="1"/>
    </xf>
    <xf numFmtId="0" fontId="50" fillId="32" borderId="15" xfId="0" applyFont="1" applyFill="1" applyBorder="1" applyAlignment="1">
      <alignment horizontal="center" vertical="top" wrapText="1"/>
    </xf>
    <xf numFmtId="0" fontId="50" fillId="32" borderId="27" xfId="0" applyFont="1" applyFill="1" applyBorder="1" applyAlignment="1">
      <alignment horizontal="center" vertical="top" wrapText="1"/>
    </xf>
    <xf numFmtId="0" fontId="50" fillId="32" borderId="34" xfId="0" applyFont="1" applyFill="1" applyBorder="1" applyAlignment="1">
      <alignment horizontal="center" vertical="top" wrapText="1"/>
    </xf>
    <xf numFmtId="0" fontId="50" fillId="32" borderId="23" xfId="0" applyFont="1" applyFill="1" applyBorder="1" applyAlignment="1">
      <alignment horizontal="center" vertical="top" wrapText="1"/>
    </xf>
    <xf numFmtId="0" fontId="50" fillId="32" borderId="33" xfId="0" applyFont="1" applyFill="1" applyBorder="1" applyAlignment="1">
      <alignment horizontal="center" vertical="top" wrapText="1"/>
    </xf>
    <xf numFmtId="0" fontId="51" fillId="0" borderId="0" xfId="0" applyFont="1" applyAlignment="1">
      <alignment horizontal="center"/>
    </xf>
    <xf numFmtId="0" fontId="50" fillId="34" borderId="22" xfId="0" applyFont="1" applyFill="1" applyBorder="1" applyAlignment="1">
      <alignment horizontal="center" vertical="top" wrapText="1"/>
    </xf>
    <xf numFmtId="0" fontId="50" fillId="34" borderId="26" xfId="0" applyFont="1" applyFill="1" applyBorder="1" applyAlignment="1">
      <alignment horizontal="center" vertical="top" wrapText="1"/>
    </xf>
    <xf numFmtId="188" fontId="49" fillId="0" borderId="22" xfId="92" applyNumberFormat="1" applyFont="1" applyBorder="1" applyAlignment="1">
      <alignment horizontal="center" vertical="center"/>
    </xf>
    <xf numFmtId="188" fontId="49" fillId="0" borderId="4" xfId="92" applyNumberFormat="1" applyFont="1" applyBorder="1" applyAlignment="1">
      <alignment horizontal="center" vertical="center"/>
    </xf>
    <xf numFmtId="49" fontId="51" fillId="0" borderId="0" xfId="92" applyNumberFormat="1" applyFont="1" applyFill="1" applyBorder="1" applyAlignment="1">
      <alignment vertical="center"/>
    </xf>
    <xf numFmtId="49" fontId="50" fillId="0" borderId="16" xfId="92" applyNumberFormat="1" applyFont="1" applyFill="1" applyBorder="1" applyAlignment="1">
      <alignment horizontal="center" vertical="center"/>
    </xf>
    <xf numFmtId="188" fontId="49" fillId="0" borderId="20" xfId="92" applyNumberFormat="1" applyFont="1" applyFill="1" applyBorder="1" applyAlignment="1">
      <alignment horizontal="center" vertical="center"/>
    </xf>
    <xf numFmtId="188" fontId="49" fillId="0" borderId="27" xfId="92" applyNumberFormat="1" applyFont="1" applyFill="1" applyBorder="1" applyAlignment="1">
      <alignment horizontal="center" vertical="center"/>
    </xf>
    <xf numFmtId="188" fontId="49" fillId="0" borderId="23" xfId="92" applyNumberFormat="1" applyFont="1" applyFill="1" applyBorder="1" applyAlignment="1">
      <alignment horizontal="center" vertical="center"/>
    </xf>
    <xf numFmtId="188" fontId="49" fillId="26" borderId="15" xfId="92" applyNumberFormat="1" applyFont="1" applyFill="1" applyBorder="1" applyAlignment="1">
      <alignment horizontal="center" vertical="top" shrinkToFit="1"/>
    </xf>
    <xf numFmtId="188" fontId="49" fillId="0" borderId="15" xfId="92" applyNumberFormat="1" applyFont="1" applyFill="1" applyBorder="1" applyAlignment="1">
      <alignment horizontal="center" vertical="top"/>
    </xf>
    <xf numFmtId="49" fontId="51" fillId="0" borderId="0" xfId="92" applyNumberFormat="1" applyFont="1" applyFill="1" applyAlignment="1">
      <alignment horizontal="center" vertical="top"/>
    </xf>
    <xf numFmtId="49" fontId="51" fillId="0" borderId="0" xfId="92" applyNumberFormat="1" applyFont="1" applyFill="1" applyAlignment="1">
      <alignment horizontal="left" vertical="top"/>
    </xf>
    <xf numFmtId="0" fontId="51" fillId="0" borderId="0" xfId="0" applyFont="1" applyAlignment="1">
      <alignment horizontal="center" vertical="top" wrapText="1"/>
    </xf>
    <xf numFmtId="0" fontId="50" fillId="0" borderId="0" xfId="0" applyFont="1" applyAlignment="1" applyProtection="1">
      <alignment horizontal="left" vertical="top" wrapText="1"/>
      <protection locked="0"/>
    </xf>
    <xf numFmtId="188" fontId="51" fillId="0" borderId="15" xfId="92" applyNumberFormat="1" applyFont="1" applyFill="1" applyBorder="1" applyAlignment="1" applyProtection="1">
      <alignment horizontal="center" vertical="top" wrapText="1"/>
    </xf>
    <xf numFmtId="0" fontId="51" fillId="0" borderId="0" xfId="0" applyFont="1" applyAlignment="1" applyProtection="1">
      <alignment horizontal="left" vertical="top" wrapText="1"/>
      <protection locked="0"/>
    </xf>
    <xf numFmtId="0" fontId="51" fillId="0" borderId="15" xfId="0" applyFont="1" applyBorder="1" applyAlignment="1">
      <alignment horizontal="center" vertical="top" wrapText="1"/>
    </xf>
    <xf numFmtId="188" fontId="51" fillId="0" borderId="15" xfId="92" applyNumberFormat="1" applyFont="1" applyBorder="1" applyAlignment="1" applyProtection="1">
      <alignment horizontal="center" vertical="top" wrapText="1"/>
    </xf>
    <xf numFmtId="0" fontId="81" fillId="0" borderId="16" xfId="0" applyFont="1" applyBorder="1" applyAlignment="1" applyProtection="1">
      <alignment horizontal="center" vertical="center"/>
      <protection locked="0"/>
    </xf>
    <xf numFmtId="0" fontId="87" fillId="0" borderId="16" xfId="0" applyFont="1" applyBorder="1" applyAlignment="1" applyProtection="1">
      <alignment horizontal="center" vertical="center"/>
      <protection locked="0"/>
    </xf>
    <xf numFmtId="188" fontId="51" fillId="32" borderId="17" xfId="92" applyNumberFormat="1" applyFont="1" applyFill="1" applyBorder="1" applyAlignment="1" applyProtection="1">
      <alignment horizontal="center" vertical="center" wrapText="1"/>
    </xf>
    <xf numFmtId="188" fontId="51" fillId="32" borderId="18" xfId="92" applyNumberFormat="1" applyFont="1" applyFill="1" applyBorder="1" applyAlignment="1" applyProtection="1">
      <alignment horizontal="center" vertical="center" wrapText="1"/>
    </xf>
    <xf numFmtId="0" fontId="51" fillId="32" borderId="22" xfId="236" applyFont="1" applyFill="1" applyBorder="1" applyAlignment="1">
      <alignment horizontal="center" vertical="center" wrapText="1"/>
    </xf>
    <xf numFmtId="0" fontId="51" fillId="32" borderId="4" xfId="236" applyFont="1" applyFill="1" applyBorder="1" applyAlignment="1">
      <alignment horizontal="center" vertical="center" wrapText="1"/>
    </xf>
    <xf numFmtId="0" fontId="51" fillId="32" borderId="26" xfId="236" applyFont="1" applyFill="1" applyBorder="1" applyAlignment="1">
      <alignment horizontal="center" vertical="center" wrapText="1"/>
    </xf>
    <xf numFmtId="188" fontId="50" fillId="45" borderId="42" xfId="174" applyNumberFormat="1" applyFont="1" applyFill="1" applyBorder="1" applyAlignment="1" applyProtection="1">
      <alignment horizontal="center" wrapText="1"/>
      <protection locked="0"/>
    </xf>
    <xf numFmtId="188" fontId="50" fillId="45" borderId="43" xfId="174" applyNumberFormat="1" applyFont="1" applyFill="1" applyBorder="1" applyAlignment="1" applyProtection="1">
      <alignment horizontal="center" wrapText="1"/>
      <protection locked="0"/>
    </xf>
    <xf numFmtId="188" fontId="51" fillId="0" borderId="17" xfId="174" applyNumberFormat="1" applyFont="1" applyFill="1" applyBorder="1" applyAlignment="1" applyProtection="1">
      <alignment horizontal="center" vertical="center" wrapText="1"/>
    </xf>
    <xf numFmtId="188" fontId="51" fillId="0" borderId="20" xfId="174" applyNumberFormat="1" applyFont="1" applyFill="1" applyBorder="1" applyAlignment="1" applyProtection="1">
      <alignment horizontal="center" vertical="center" wrapText="1"/>
    </xf>
    <xf numFmtId="188" fontId="51" fillId="0" borderId="18" xfId="174" applyNumberFormat="1" applyFont="1" applyFill="1" applyBorder="1" applyAlignment="1" applyProtection="1">
      <alignment horizontal="center" vertical="center" wrapText="1"/>
    </xf>
    <xf numFmtId="188" fontId="51" fillId="0" borderId="17" xfId="174" applyNumberFormat="1" applyFont="1" applyFill="1" applyBorder="1" applyAlignment="1" applyProtection="1">
      <alignment horizontal="center" vertical="top" wrapText="1"/>
    </xf>
    <xf numFmtId="188" fontId="51" fillId="0" borderId="20" xfId="174" applyNumberFormat="1" applyFont="1" applyFill="1" applyBorder="1" applyAlignment="1" applyProtection="1">
      <alignment horizontal="center" vertical="top" wrapText="1"/>
    </xf>
    <xf numFmtId="188" fontId="51" fillId="0" borderId="18" xfId="174" applyNumberFormat="1" applyFont="1" applyFill="1" applyBorder="1" applyAlignment="1" applyProtection="1">
      <alignment horizontal="center" vertical="top" wrapText="1"/>
    </xf>
    <xf numFmtId="0" fontId="51" fillId="0" borderId="0" xfId="278" applyFont="1" applyAlignment="1">
      <alignment horizontal="center" wrapText="1"/>
    </xf>
    <xf numFmtId="0" fontId="51" fillId="0" borderId="17" xfId="278" applyFont="1" applyBorder="1" applyAlignment="1">
      <alignment horizontal="center" vertical="center" wrapText="1"/>
    </xf>
    <xf numFmtId="0" fontId="51" fillId="0" borderId="20" xfId="278" applyFont="1" applyBorder="1" applyAlignment="1">
      <alignment horizontal="center" vertical="center" wrapText="1"/>
    </xf>
    <xf numFmtId="0" fontId="51" fillId="0" borderId="17" xfId="278" applyFont="1" applyBorder="1" applyAlignment="1">
      <alignment horizontal="center" vertical="top" wrapText="1"/>
    </xf>
    <xf numFmtId="0" fontId="51" fillId="0" borderId="20" xfId="278" applyFont="1" applyBorder="1" applyAlignment="1">
      <alignment horizontal="center" vertical="top" wrapText="1"/>
    </xf>
    <xf numFmtId="0" fontId="49" fillId="0" borderId="27" xfId="174" applyNumberFormat="1" applyFont="1" applyFill="1" applyBorder="1" applyAlignment="1" applyProtection="1">
      <alignment horizontal="center" vertical="top" wrapText="1"/>
    </xf>
    <xf numFmtId="0" fontId="49" fillId="0" borderId="34" xfId="174" applyNumberFormat="1" applyFont="1" applyFill="1" applyBorder="1" applyAlignment="1" applyProtection="1">
      <alignment horizontal="center" vertical="top" wrapText="1"/>
    </xf>
    <xf numFmtId="0" fontId="49" fillId="0" borderId="24" xfId="174" applyNumberFormat="1" applyFont="1" applyFill="1" applyBorder="1" applyAlignment="1" applyProtection="1">
      <alignment horizontal="center" vertical="top" wrapText="1"/>
    </xf>
    <xf numFmtId="0" fontId="49" fillId="0" borderId="25" xfId="174" applyNumberFormat="1" applyFont="1" applyFill="1" applyBorder="1" applyAlignment="1" applyProtection="1">
      <alignment horizontal="center" vertical="top" wrapText="1"/>
    </xf>
    <xf numFmtId="188" fontId="51" fillId="0" borderId="27" xfId="174" applyNumberFormat="1" applyFont="1" applyFill="1" applyBorder="1" applyAlignment="1" applyProtection="1">
      <alignment horizontal="center" wrapText="1"/>
    </xf>
    <xf numFmtId="188" fontId="51" fillId="0" borderId="36" xfId="174" applyNumberFormat="1" applyFont="1" applyFill="1" applyBorder="1" applyAlignment="1" applyProtection="1">
      <alignment horizontal="center" wrapText="1"/>
    </xf>
    <xf numFmtId="0" fontId="88" fillId="0" borderId="0" xfId="278" applyFont="1" applyAlignment="1">
      <alignment horizontal="center"/>
    </xf>
    <xf numFmtId="188" fontId="51" fillId="0" borderId="17" xfId="174" applyNumberFormat="1" applyFont="1" applyFill="1" applyBorder="1" applyAlignment="1">
      <alignment horizontal="center" vertical="center" wrapText="1"/>
    </xf>
    <xf numFmtId="188" fontId="51" fillId="0" borderId="20" xfId="174" applyNumberFormat="1" applyFont="1" applyFill="1" applyBorder="1" applyAlignment="1">
      <alignment horizontal="center" vertical="center" wrapText="1"/>
    </xf>
    <xf numFmtId="188" fontId="51" fillId="0" borderId="18" xfId="174" applyNumberFormat="1" applyFont="1" applyFill="1" applyBorder="1" applyAlignment="1">
      <alignment horizontal="center" vertical="center" wrapText="1"/>
    </xf>
    <xf numFmtId="0" fontId="51" fillId="0" borderId="0" xfId="278" applyFont="1" applyAlignment="1">
      <alignment horizontal="center"/>
    </xf>
    <xf numFmtId="0" fontId="51" fillId="0" borderId="18" xfId="278" applyFont="1" applyBorder="1" applyAlignment="1">
      <alignment horizontal="center" vertical="center" wrapText="1"/>
    </xf>
    <xf numFmtId="188" fontId="51" fillId="0" borderId="27" xfId="174" applyNumberFormat="1" applyFont="1" applyFill="1" applyBorder="1" applyAlignment="1">
      <alignment horizontal="center" vertical="center" wrapText="1"/>
    </xf>
    <xf numFmtId="188" fontId="51" fillId="0" borderId="34" xfId="174" applyNumberFormat="1" applyFont="1" applyFill="1" applyBorder="1" applyAlignment="1">
      <alignment horizontal="center" vertical="center" wrapText="1"/>
    </xf>
    <xf numFmtId="188" fontId="51" fillId="0" borderId="23" xfId="174" applyNumberFormat="1" applyFont="1" applyFill="1" applyBorder="1" applyAlignment="1">
      <alignment horizontal="center" vertical="center" wrapText="1"/>
    </xf>
    <xf numFmtId="188" fontId="51" fillId="0" borderId="33" xfId="174" applyNumberFormat="1" applyFont="1" applyFill="1" applyBorder="1" applyAlignment="1">
      <alignment horizontal="center" vertical="center" wrapText="1"/>
    </xf>
    <xf numFmtId="0" fontId="51" fillId="0" borderId="17" xfId="278" applyFont="1" applyBorder="1" applyAlignment="1">
      <alignment horizontal="center" vertical="center" shrinkToFit="1"/>
    </xf>
    <xf numFmtId="0" fontId="50" fillId="0" borderId="20" xfId="278" applyFont="1" applyBorder="1" applyAlignment="1">
      <alignment vertical="center" shrinkToFit="1"/>
    </xf>
    <xf numFmtId="0" fontId="50" fillId="0" borderId="18" xfId="278" applyFont="1" applyBorder="1" applyAlignment="1">
      <alignment vertical="center" shrinkToFit="1"/>
    </xf>
    <xf numFmtId="188" fontId="50" fillId="44" borderId="42" xfId="174" applyNumberFormat="1" applyFont="1" applyFill="1" applyBorder="1" applyAlignment="1" applyProtection="1">
      <alignment horizontal="center" vertical="top" wrapText="1"/>
      <protection locked="0"/>
    </xf>
    <xf numFmtId="188" fontId="50" fillId="44" borderId="43" xfId="174" applyNumberFormat="1" applyFont="1" applyFill="1" applyBorder="1" applyAlignment="1" applyProtection="1">
      <alignment horizontal="center" vertical="top" wrapText="1"/>
      <protection locked="0"/>
    </xf>
    <xf numFmtId="0" fontId="51" fillId="0" borderId="0" xfId="278" applyFont="1" applyAlignment="1">
      <alignment horizontal="center" vertical="top" wrapText="1"/>
    </xf>
    <xf numFmtId="188" fontId="51" fillId="0" borderId="27" xfId="174" applyNumberFormat="1" applyFont="1" applyFill="1" applyBorder="1" applyAlignment="1" applyProtection="1">
      <alignment horizontal="center" vertical="center" wrapText="1"/>
    </xf>
    <xf numFmtId="188" fontId="51" fillId="0" borderId="36" xfId="174" applyNumberFormat="1" applyFont="1" applyFill="1" applyBorder="1" applyAlignment="1" applyProtection="1">
      <alignment horizontal="center" vertical="center" wrapText="1"/>
    </xf>
    <xf numFmtId="0" fontId="49" fillId="0" borderId="17" xfId="242" applyFont="1" applyBorder="1" applyAlignment="1">
      <alignment horizontal="center" vertical="center" wrapText="1"/>
    </xf>
    <xf numFmtId="0" fontId="49" fillId="0" borderId="20" xfId="242" applyFont="1" applyBorder="1" applyAlignment="1">
      <alignment horizontal="center" vertical="center" wrapText="1"/>
    </xf>
    <xf numFmtId="0" fontId="49" fillId="0" borderId="18" xfId="242" applyFont="1" applyBorder="1" applyAlignment="1">
      <alignment horizontal="center" vertical="center" wrapText="1"/>
    </xf>
    <xf numFmtId="188" fontId="53" fillId="36" borderId="4" xfId="95" applyNumberFormat="1" applyFont="1" applyFill="1" applyBorder="1" applyAlignment="1">
      <alignment horizontal="center" vertical="center"/>
    </xf>
    <xf numFmtId="188" fontId="53" fillId="36" borderId="22" xfId="95" applyNumberFormat="1" applyFont="1" applyFill="1" applyBorder="1" applyAlignment="1">
      <alignment horizontal="center" vertical="center"/>
    </xf>
    <xf numFmtId="188" fontId="53" fillId="36" borderId="26" xfId="95" applyNumberFormat="1" applyFont="1" applyFill="1" applyBorder="1" applyAlignment="1">
      <alignment horizontal="center" vertical="center"/>
    </xf>
    <xf numFmtId="49" fontId="66" fillId="36" borderId="36" xfId="95" applyNumberFormat="1" applyFont="1" applyFill="1" applyBorder="1" applyAlignment="1">
      <alignment horizontal="center" vertical="center" wrapText="1"/>
    </xf>
    <xf numFmtId="49" fontId="66" fillId="36" borderId="36" xfId="95" applyNumberFormat="1" applyFont="1" applyFill="1" applyBorder="1" applyAlignment="1">
      <alignment horizontal="center" vertical="center"/>
    </xf>
    <xf numFmtId="49" fontId="66" fillId="36" borderId="34" xfId="95" applyNumberFormat="1" applyFont="1" applyFill="1" applyBorder="1" applyAlignment="1">
      <alignment horizontal="center" vertical="center"/>
    </xf>
    <xf numFmtId="49" fontId="66" fillId="36" borderId="16" xfId="95" applyNumberFormat="1" applyFont="1" applyFill="1" applyBorder="1" applyAlignment="1">
      <alignment horizontal="center" vertical="center"/>
    </xf>
    <xf numFmtId="49" fontId="66" fillId="36" borderId="33" xfId="95" applyNumberFormat="1" applyFont="1" applyFill="1" applyBorder="1" applyAlignment="1">
      <alignment horizontal="center" vertical="center"/>
    </xf>
    <xf numFmtId="188" fontId="51" fillId="36" borderId="18" xfId="95" applyNumberFormat="1" applyFont="1" applyFill="1" applyBorder="1" applyAlignment="1">
      <alignment horizontal="center" vertical="center"/>
    </xf>
    <xf numFmtId="188" fontId="51" fillId="49" borderId="17" xfId="95" applyNumberFormat="1" applyFont="1" applyFill="1" applyBorder="1" applyAlignment="1">
      <alignment horizontal="center" vertical="center" wrapText="1"/>
    </xf>
    <xf numFmtId="188" fontId="51" fillId="49" borderId="20" xfId="95" applyNumberFormat="1" applyFont="1" applyFill="1" applyBorder="1" applyAlignment="1">
      <alignment horizontal="center" vertical="center" wrapText="1"/>
    </xf>
    <xf numFmtId="188" fontId="51" fillId="49" borderId="18" xfId="95" applyNumberFormat="1" applyFont="1" applyFill="1" applyBorder="1" applyAlignment="1">
      <alignment horizontal="center" vertical="center" wrapText="1"/>
    </xf>
    <xf numFmtId="188" fontId="68" fillId="36" borderId="22" xfId="95" applyNumberFormat="1" applyFont="1" applyFill="1" applyBorder="1" applyAlignment="1">
      <alignment horizontal="center" vertical="center"/>
    </xf>
    <xf numFmtId="188" fontId="68" fillId="36" borderId="4" xfId="95" applyNumberFormat="1" applyFont="1" applyFill="1" applyBorder="1" applyAlignment="1">
      <alignment horizontal="center" vertical="center"/>
    </xf>
    <xf numFmtId="188" fontId="68" fillId="36" borderId="26" xfId="95" applyNumberFormat="1" applyFont="1" applyFill="1" applyBorder="1" applyAlignment="1">
      <alignment horizontal="center" vertical="center"/>
    </xf>
    <xf numFmtId="49" fontId="51" fillId="36" borderId="22" xfId="95" applyNumberFormat="1" applyFont="1" applyFill="1" applyBorder="1" applyAlignment="1">
      <alignment horizontal="center" vertical="center" wrapText="1"/>
    </xf>
    <xf numFmtId="49" fontId="51" fillId="36" borderId="4" xfId="95" applyNumberFormat="1" applyFont="1" applyFill="1" applyBorder="1" applyAlignment="1">
      <alignment horizontal="center" vertical="center" wrapText="1"/>
    </xf>
    <xf numFmtId="49" fontId="49" fillId="36" borderId="22" xfId="95" applyNumberFormat="1" applyFont="1" applyFill="1" applyBorder="1" applyAlignment="1">
      <alignment horizontal="center" vertical="top" wrapText="1"/>
    </xf>
    <xf numFmtId="49" fontId="49" fillId="36" borderId="4" xfId="95" applyNumberFormat="1" applyFont="1" applyFill="1" applyBorder="1" applyAlignment="1">
      <alignment horizontal="center" vertical="top" wrapText="1"/>
    </xf>
    <xf numFmtId="49" fontId="49" fillId="36" borderId="26" xfId="95" applyNumberFormat="1" applyFont="1" applyFill="1" applyBorder="1" applyAlignment="1">
      <alignment horizontal="center" vertical="top" wrapText="1"/>
    </xf>
    <xf numFmtId="49" fontId="51" fillId="36" borderId="15" xfId="95" applyNumberFormat="1" applyFont="1" applyFill="1" applyBorder="1" applyAlignment="1">
      <alignment horizontal="center" vertical="center"/>
    </xf>
    <xf numFmtId="188" fontId="51" fillId="36" borderId="27" xfId="95" applyNumberFormat="1" applyFont="1" applyFill="1" applyBorder="1" applyAlignment="1">
      <alignment horizontal="center" vertical="center" wrapText="1"/>
    </xf>
    <xf numFmtId="188" fontId="51" fillId="36" borderId="36" xfId="95" applyNumberFormat="1" applyFont="1" applyFill="1" applyBorder="1" applyAlignment="1">
      <alignment horizontal="center" vertical="center" wrapText="1"/>
    </xf>
    <xf numFmtId="188" fontId="51" fillId="36" borderId="34" xfId="95" applyNumberFormat="1" applyFont="1" applyFill="1" applyBorder="1" applyAlignment="1">
      <alignment horizontal="center" vertical="center" wrapText="1"/>
    </xf>
    <xf numFmtId="188" fontId="51" fillId="36" borderId="24" xfId="95" applyNumberFormat="1" applyFont="1" applyFill="1" applyBorder="1" applyAlignment="1">
      <alignment horizontal="center" vertical="center" wrapText="1"/>
    </xf>
    <xf numFmtId="188" fontId="51" fillId="36" borderId="0" xfId="95" applyNumberFormat="1" applyFont="1" applyFill="1" applyBorder="1" applyAlignment="1">
      <alignment horizontal="center" vertical="center" wrapText="1"/>
    </xf>
    <xf numFmtId="188" fontId="51" fillId="36" borderId="25" xfId="95" applyNumberFormat="1" applyFont="1" applyFill="1" applyBorder="1" applyAlignment="1">
      <alignment horizontal="center" vertical="center" wrapText="1"/>
    </xf>
    <xf numFmtId="188" fontId="51" fillId="36" borderId="23" xfId="95" applyNumberFormat="1" applyFont="1" applyFill="1" applyBorder="1" applyAlignment="1">
      <alignment horizontal="center" vertical="center" wrapText="1"/>
    </xf>
    <xf numFmtId="188" fontId="51" fillId="36" borderId="16" xfId="95" applyNumberFormat="1" applyFont="1" applyFill="1" applyBorder="1" applyAlignment="1">
      <alignment horizontal="center" vertical="center" wrapText="1"/>
    </xf>
    <xf numFmtId="188" fontId="51" fillId="36" borderId="33" xfId="95" applyNumberFormat="1" applyFont="1" applyFill="1" applyBorder="1" applyAlignment="1">
      <alignment horizontal="center" vertical="center" wrapText="1"/>
    </xf>
    <xf numFmtId="188" fontId="51" fillId="49" borderId="17" xfId="95" applyNumberFormat="1" applyFont="1" applyFill="1" applyBorder="1" applyAlignment="1">
      <alignment horizontal="center" vertical="center"/>
    </xf>
    <xf numFmtId="188" fontId="51" fillId="49" borderId="20" xfId="95" applyNumberFormat="1" applyFont="1" applyFill="1" applyBorder="1" applyAlignment="1">
      <alignment horizontal="center" vertical="center"/>
    </xf>
    <xf numFmtId="188" fontId="51" fillId="49" borderId="18" xfId="95" applyNumberFormat="1" applyFont="1" applyFill="1" applyBorder="1" applyAlignment="1">
      <alignment horizontal="center" vertical="center"/>
    </xf>
    <xf numFmtId="191" fontId="51" fillId="49" borderId="17" xfId="95" applyNumberFormat="1" applyFont="1" applyFill="1" applyBorder="1" applyAlignment="1">
      <alignment horizontal="center" vertical="center" wrapText="1"/>
    </xf>
    <xf numFmtId="191" fontId="51" fillId="49" borderId="20" xfId="95" applyNumberFormat="1" applyFont="1" applyFill="1" applyBorder="1" applyAlignment="1">
      <alignment horizontal="center" vertical="center" wrapText="1"/>
    </xf>
    <xf numFmtId="191" fontId="51" fillId="49" borderId="18" xfId="95" applyNumberFormat="1" applyFont="1" applyFill="1" applyBorder="1" applyAlignment="1">
      <alignment horizontal="center" vertical="center" wrapText="1"/>
    </xf>
    <xf numFmtId="188" fontId="67" fillId="48" borderId="36" xfId="95" applyNumberFormat="1" applyFont="1" applyFill="1" applyBorder="1" applyAlignment="1">
      <alignment horizontal="center" vertical="center"/>
    </xf>
    <xf numFmtId="188" fontId="67" fillId="48" borderId="34" xfId="95" applyNumberFormat="1" applyFont="1" applyFill="1" applyBorder="1" applyAlignment="1">
      <alignment horizontal="center" vertical="center"/>
    </xf>
    <xf numFmtId="188" fontId="67" fillId="48" borderId="16" xfId="95" applyNumberFormat="1" applyFont="1" applyFill="1" applyBorder="1" applyAlignment="1">
      <alignment horizontal="center" vertical="center"/>
    </xf>
    <xf numFmtId="188" fontId="67" fillId="48" borderId="33" xfId="95" applyNumberFormat="1" applyFont="1" applyFill="1" applyBorder="1" applyAlignment="1">
      <alignment horizontal="center" vertical="center"/>
    </xf>
    <xf numFmtId="188" fontId="51" fillId="48" borderId="23" xfId="92" applyNumberFormat="1" applyFont="1" applyFill="1" applyBorder="1" applyAlignment="1">
      <alignment horizontal="center" vertical="center" wrapText="1"/>
    </xf>
    <xf numFmtId="188" fontId="51" fillId="48" borderId="16" xfId="92" applyNumberFormat="1" applyFont="1" applyFill="1" applyBorder="1" applyAlignment="1">
      <alignment horizontal="center" vertical="center" wrapText="1"/>
    </xf>
    <xf numFmtId="49" fontId="66" fillId="32" borderId="27" xfId="95" applyNumberFormat="1" applyFont="1" applyFill="1" applyBorder="1" applyAlignment="1">
      <alignment horizontal="center" vertical="center" wrapText="1"/>
    </xf>
    <xf numFmtId="49" fontId="66" fillId="32" borderId="36" xfId="95" applyNumberFormat="1" applyFont="1" applyFill="1" applyBorder="1" applyAlignment="1">
      <alignment horizontal="center" vertical="center" wrapText="1"/>
    </xf>
    <xf numFmtId="49" fontId="66" fillId="32" borderId="34" xfId="95" applyNumberFormat="1" applyFont="1" applyFill="1" applyBorder="1" applyAlignment="1">
      <alignment horizontal="center" vertical="center" wrapText="1"/>
    </xf>
    <xf numFmtId="49" fontId="66" fillId="32" borderId="24" xfId="95" applyNumberFormat="1" applyFont="1" applyFill="1" applyBorder="1" applyAlignment="1">
      <alignment horizontal="center" vertical="center" wrapText="1"/>
    </xf>
    <xf numFmtId="49" fontId="66" fillId="32" borderId="0" xfId="95" applyNumberFormat="1" applyFont="1" applyFill="1" applyBorder="1" applyAlignment="1">
      <alignment horizontal="center" vertical="center" wrapText="1"/>
    </xf>
    <xf numFmtId="49" fontId="66" fillId="32" borderId="25" xfId="95" applyNumberFormat="1" applyFont="1" applyFill="1" applyBorder="1" applyAlignment="1">
      <alignment horizontal="center" vertical="center" wrapText="1"/>
    </xf>
    <xf numFmtId="49" fontId="66" fillId="32" borderId="23" xfId="95" applyNumberFormat="1" applyFont="1" applyFill="1" applyBorder="1" applyAlignment="1">
      <alignment horizontal="center" vertical="center" wrapText="1"/>
    </xf>
    <xf numFmtId="49" fontId="66" fillId="32" borderId="16" xfId="95" applyNumberFormat="1" applyFont="1" applyFill="1" applyBorder="1" applyAlignment="1">
      <alignment horizontal="center" vertical="center" wrapText="1"/>
    </xf>
    <xf numFmtId="49" fontId="66" fillId="32" borderId="33" xfId="95" applyNumberFormat="1" applyFont="1" applyFill="1" applyBorder="1" applyAlignment="1">
      <alignment horizontal="center" vertical="center" wrapText="1"/>
    </xf>
    <xf numFmtId="49" fontId="66" fillId="32" borderId="15" xfId="95" applyNumberFormat="1" applyFont="1" applyFill="1" applyBorder="1" applyAlignment="1">
      <alignment horizontal="center" vertical="center" wrapText="1"/>
    </xf>
    <xf numFmtId="188" fontId="66" fillId="48" borderId="22" xfId="95" applyNumberFormat="1" applyFont="1" applyFill="1" applyBorder="1" applyAlignment="1">
      <alignment horizontal="center" vertical="center"/>
    </xf>
    <xf numFmtId="188" fontId="66" fillId="48" borderId="4" xfId="95" applyNumberFormat="1" applyFont="1" applyFill="1" applyBorder="1" applyAlignment="1">
      <alignment horizontal="center" vertical="center"/>
    </xf>
    <xf numFmtId="188" fontId="66" fillId="48" borderId="26" xfId="95" applyNumberFormat="1" applyFont="1" applyFill="1" applyBorder="1" applyAlignment="1">
      <alignment horizontal="center" vertical="center"/>
    </xf>
    <xf numFmtId="49" fontId="66" fillId="48" borderId="27" xfId="95" applyNumberFormat="1" applyFont="1" applyFill="1" applyBorder="1" applyAlignment="1">
      <alignment horizontal="center" vertical="center" wrapText="1"/>
    </xf>
    <xf numFmtId="49" fontId="66" fillId="48" borderId="34" xfId="95" applyNumberFormat="1" applyFont="1" applyFill="1" applyBorder="1" applyAlignment="1">
      <alignment horizontal="center" vertical="center" wrapText="1"/>
    </xf>
    <xf numFmtId="49" fontId="66" fillId="48" borderId="24" xfId="95" applyNumberFormat="1" applyFont="1" applyFill="1" applyBorder="1" applyAlignment="1">
      <alignment horizontal="center" vertical="center" wrapText="1"/>
    </xf>
    <xf numFmtId="49" fontId="66" fillId="48" borderId="25" xfId="95" applyNumberFormat="1" applyFont="1" applyFill="1" applyBorder="1" applyAlignment="1">
      <alignment horizontal="center" vertical="center" wrapText="1"/>
    </xf>
    <xf numFmtId="49" fontId="66" fillId="48" borderId="23" xfId="95" applyNumberFormat="1" applyFont="1" applyFill="1" applyBorder="1" applyAlignment="1">
      <alignment horizontal="center" vertical="center" wrapText="1"/>
    </xf>
    <xf numFmtId="49" fontId="66" fillId="48" borderId="33" xfId="95" applyNumberFormat="1" applyFont="1" applyFill="1" applyBorder="1" applyAlignment="1">
      <alignment horizontal="center" vertical="center" wrapText="1"/>
    </xf>
    <xf numFmtId="188" fontId="51" fillId="34" borderId="17" xfId="95" applyNumberFormat="1" applyFont="1" applyFill="1" applyBorder="1" applyAlignment="1">
      <alignment horizontal="center" vertical="center" wrapText="1"/>
    </xf>
    <xf numFmtId="188" fontId="51" fillId="34" borderId="20" xfId="95" applyNumberFormat="1" applyFont="1" applyFill="1" applyBorder="1" applyAlignment="1">
      <alignment horizontal="center" vertical="center" wrapText="1"/>
    </xf>
    <xf numFmtId="188" fontId="51" fillId="34" borderId="18" xfId="95" applyNumberFormat="1" applyFont="1" applyFill="1" applyBorder="1" applyAlignment="1">
      <alignment horizontal="center" vertical="center" wrapText="1"/>
    </xf>
    <xf numFmtId="188" fontId="51" fillId="48" borderId="17" xfId="92" applyNumberFormat="1" applyFont="1" applyFill="1" applyBorder="1" applyAlignment="1">
      <alignment horizontal="center" vertical="center" wrapText="1"/>
    </xf>
    <xf numFmtId="188" fontId="51" fillId="48" borderId="18" xfId="92" applyNumberFormat="1" applyFont="1" applyFill="1" applyBorder="1" applyAlignment="1">
      <alignment horizontal="center" vertical="center" wrapText="1"/>
    </xf>
    <xf numFmtId="49" fontId="51" fillId="48" borderId="17" xfId="95" applyNumberFormat="1" applyFont="1" applyFill="1" applyBorder="1" applyAlignment="1">
      <alignment horizontal="center" vertical="center" wrapText="1"/>
    </xf>
    <xf numFmtId="49" fontId="51" fillId="48" borderId="18" xfId="95" applyNumberFormat="1" applyFont="1" applyFill="1" applyBorder="1" applyAlignment="1">
      <alignment horizontal="center" vertical="center" wrapText="1"/>
    </xf>
    <xf numFmtId="0" fontId="51" fillId="0" borderId="0" xfId="0" applyFont="1" applyAlignment="1">
      <alignment horizontal="left" vertical="center"/>
    </xf>
    <xf numFmtId="0" fontId="49" fillId="32" borderId="17" xfId="0" applyFont="1" applyFill="1" applyBorder="1" applyAlignment="1">
      <alignment horizontal="center" vertical="center"/>
    </xf>
    <xf numFmtId="0" fontId="49" fillId="32" borderId="18" xfId="0" applyFont="1" applyFill="1" applyBorder="1" applyAlignment="1">
      <alignment horizontal="center" vertical="center"/>
    </xf>
    <xf numFmtId="0" fontId="49" fillId="32" borderId="17" xfId="0" applyFont="1" applyFill="1" applyBorder="1" applyAlignment="1">
      <alignment horizontal="center" vertical="center" wrapText="1"/>
    </xf>
    <xf numFmtId="0" fontId="49" fillId="32" borderId="22" xfId="0" applyFont="1" applyFill="1" applyBorder="1" applyAlignment="1">
      <alignment horizontal="center" vertical="center"/>
    </xf>
    <xf numFmtId="0" fontId="49" fillId="32" borderId="4" xfId="0" applyFont="1" applyFill="1" applyBorder="1" applyAlignment="1">
      <alignment horizontal="center" vertical="center"/>
    </xf>
    <xf numFmtId="0" fontId="49" fillId="32" borderId="26" xfId="0" applyFont="1" applyFill="1" applyBorder="1" applyAlignment="1">
      <alignment horizontal="center" vertical="center"/>
    </xf>
    <xf numFmtId="0" fontId="51" fillId="0" borderId="0" xfId="329" applyFont="1" applyAlignment="1">
      <alignment horizontal="left"/>
    </xf>
    <xf numFmtId="0" fontId="93" fillId="0" borderId="0" xfId="329" applyFont="1" applyAlignment="1">
      <alignment horizontal="left"/>
    </xf>
    <xf numFmtId="0" fontId="52" fillId="0" borderId="22" xfId="0" applyFont="1" applyBorder="1" applyAlignment="1">
      <alignment horizontal="center"/>
    </xf>
    <xf numFmtId="0" fontId="52" fillId="0" borderId="4" xfId="0" applyFont="1" applyBorder="1" applyAlignment="1">
      <alignment horizont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97" fillId="0" borderId="0" xfId="278" applyFont="1" applyAlignment="1">
      <alignment horizontal="center" vertical="top"/>
    </xf>
    <xf numFmtId="0" fontId="53" fillId="0" borderId="0" xfId="278" applyFont="1" applyAlignment="1">
      <alignment horizontal="left" vertical="top"/>
    </xf>
    <xf numFmtId="188" fontId="51" fillId="0" borderId="22" xfId="92" applyNumberFormat="1" applyFont="1" applyBorder="1" applyAlignment="1">
      <alignment horizontal="center" vertical="center"/>
    </xf>
    <xf numFmtId="188" fontId="51" fillId="0" borderId="4" xfId="92" applyNumberFormat="1" applyFont="1" applyBorder="1" applyAlignment="1">
      <alignment horizontal="center" vertical="center"/>
    </xf>
    <xf numFmtId="188" fontId="51" fillId="0" borderId="17" xfId="92" applyNumberFormat="1" applyFont="1" applyBorder="1" applyAlignment="1">
      <alignment horizontal="center" vertical="center"/>
    </xf>
    <xf numFmtId="188" fontId="51" fillId="0" borderId="18" xfId="92" applyNumberFormat="1" applyFont="1" applyBorder="1" applyAlignment="1">
      <alignment horizontal="center" vertical="center"/>
    </xf>
  </cellXfs>
  <cellStyles count="333">
    <cellStyle name="20% - Accent1" xfId="1" xr:uid="{00000000-0005-0000-0000-000000000000}"/>
    <cellStyle name="20% - Accent1 2" xfId="2" xr:uid="{00000000-0005-0000-0000-000001000000}"/>
    <cellStyle name="20% - Accent2" xfId="3" xr:uid="{00000000-0005-0000-0000-000002000000}"/>
    <cellStyle name="20% - Accent2 2" xfId="4" xr:uid="{00000000-0005-0000-0000-000003000000}"/>
    <cellStyle name="20% - Accent3" xfId="5" xr:uid="{00000000-0005-0000-0000-000004000000}"/>
    <cellStyle name="20% - Accent3 2" xfId="6" xr:uid="{00000000-0005-0000-0000-000005000000}"/>
    <cellStyle name="20% - Accent4" xfId="7" xr:uid="{00000000-0005-0000-0000-000006000000}"/>
    <cellStyle name="20% - Accent4 2" xfId="8" xr:uid="{00000000-0005-0000-0000-000007000000}"/>
    <cellStyle name="20% - Accent5" xfId="9" xr:uid="{00000000-0005-0000-0000-000008000000}"/>
    <cellStyle name="20% - Accent5 2" xfId="10" xr:uid="{00000000-0005-0000-0000-000009000000}"/>
    <cellStyle name="20% - Accent6" xfId="11" xr:uid="{00000000-0005-0000-0000-00000A000000}"/>
    <cellStyle name="20% - Accent6 2" xfId="12" xr:uid="{00000000-0005-0000-0000-00000B000000}"/>
    <cellStyle name="20% - ส่วนที่ถูกเน้น1 2" xfId="13" xr:uid="{00000000-0005-0000-0000-00000C000000}"/>
    <cellStyle name="20% - ส่วนที่ถูกเน้น1 3" xfId="14" xr:uid="{00000000-0005-0000-0000-00000D000000}"/>
    <cellStyle name="20% - ส่วนที่ถูกเน้น2 2" xfId="15" xr:uid="{00000000-0005-0000-0000-00000E000000}"/>
    <cellStyle name="20% - ส่วนที่ถูกเน้น2 3" xfId="16" xr:uid="{00000000-0005-0000-0000-00000F000000}"/>
    <cellStyle name="20% - ส่วนที่ถูกเน้น3 2" xfId="17" xr:uid="{00000000-0005-0000-0000-000010000000}"/>
    <cellStyle name="20% - ส่วนที่ถูกเน้น3 3" xfId="18" xr:uid="{00000000-0005-0000-0000-000011000000}"/>
    <cellStyle name="20% - ส่วนที่ถูกเน้น4 2" xfId="19" xr:uid="{00000000-0005-0000-0000-000012000000}"/>
    <cellStyle name="20% - ส่วนที่ถูกเน้น4 3" xfId="20" xr:uid="{00000000-0005-0000-0000-000013000000}"/>
    <cellStyle name="20% - ส่วนที่ถูกเน้น5 2" xfId="21" xr:uid="{00000000-0005-0000-0000-000014000000}"/>
    <cellStyle name="20% - ส่วนที่ถูกเน้น5 3" xfId="22" xr:uid="{00000000-0005-0000-0000-000015000000}"/>
    <cellStyle name="20% - ส่วนที่ถูกเน้น6 2" xfId="23" xr:uid="{00000000-0005-0000-0000-000016000000}"/>
    <cellStyle name="20% - ส่วนที่ถูกเน้น6 3" xfId="24" xr:uid="{00000000-0005-0000-0000-000017000000}"/>
    <cellStyle name="40% - Accent1" xfId="25" xr:uid="{00000000-0005-0000-0000-000018000000}"/>
    <cellStyle name="40% - Accent1 2" xfId="26" xr:uid="{00000000-0005-0000-0000-000019000000}"/>
    <cellStyle name="40% - Accent2" xfId="27" xr:uid="{00000000-0005-0000-0000-00001A000000}"/>
    <cellStyle name="40% - Accent2 2" xfId="28" xr:uid="{00000000-0005-0000-0000-00001B000000}"/>
    <cellStyle name="40% - Accent3" xfId="29" xr:uid="{00000000-0005-0000-0000-00001C000000}"/>
    <cellStyle name="40% - Accent3 2" xfId="30" xr:uid="{00000000-0005-0000-0000-00001D000000}"/>
    <cellStyle name="40% - Accent4" xfId="31" xr:uid="{00000000-0005-0000-0000-00001E000000}"/>
    <cellStyle name="40% - Accent4 2" xfId="32" xr:uid="{00000000-0005-0000-0000-00001F000000}"/>
    <cellStyle name="40% - Accent5" xfId="33" xr:uid="{00000000-0005-0000-0000-000020000000}"/>
    <cellStyle name="40% - Accent5 2" xfId="34" xr:uid="{00000000-0005-0000-0000-000021000000}"/>
    <cellStyle name="40% - Accent6" xfId="35" xr:uid="{00000000-0005-0000-0000-000022000000}"/>
    <cellStyle name="40% - Accent6 2" xfId="36" xr:uid="{00000000-0005-0000-0000-000023000000}"/>
    <cellStyle name="40% - ส่วนที่ถูกเน้น1 2" xfId="37" xr:uid="{00000000-0005-0000-0000-000024000000}"/>
    <cellStyle name="40% - ส่วนที่ถูกเน้น1 3" xfId="38" xr:uid="{00000000-0005-0000-0000-000025000000}"/>
    <cellStyle name="40% - ส่วนที่ถูกเน้น2 2" xfId="39" xr:uid="{00000000-0005-0000-0000-000026000000}"/>
    <cellStyle name="40% - ส่วนที่ถูกเน้น2 3" xfId="40" xr:uid="{00000000-0005-0000-0000-000027000000}"/>
    <cellStyle name="40% - ส่วนที่ถูกเน้น3 2" xfId="41" xr:uid="{00000000-0005-0000-0000-000028000000}"/>
    <cellStyle name="40% - ส่วนที่ถูกเน้น3 3" xfId="42" xr:uid="{00000000-0005-0000-0000-000029000000}"/>
    <cellStyle name="40% - ส่วนที่ถูกเน้น4 2" xfId="43" xr:uid="{00000000-0005-0000-0000-00002A000000}"/>
    <cellStyle name="40% - ส่วนที่ถูกเน้น4 3" xfId="44" xr:uid="{00000000-0005-0000-0000-00002B000000}"/>
    <cellStyle name="40% - ส่วนที่ถูกเน้น5 2" xfId="45" xr:uid="{00000000-0005-0000-0000-00002C000000}"/>
    <cellStyle name="40% - ส่วนที่ถูกเน้น5 3" xfId="46" xr:uid="{00000000-0005-0000-0000-00002D000000}"/>
    <cellStyle name="40% - ส่วนที่ถูกเน้น6 2" xfId="47" xr:uid="{00000000-0005-0000-0000-00002E000000}"/>
    <cellStyle name="40% - ส่วนที่ถูกเน้น6 3" xfId="48" xr:uid="{00000000-0005-0000-0000-00002F000000}"/>
    <cellStyle name="60% - Accent1" xfId="49" xr:uid="{00000000-0005-0000-0000-000030000000}"/>
    <cellStyle name="60% - Accent1 2" xfId="50" xr:uid="{00000000-0005-0000-0000-000031000000}"/>
    <cellStyle name="60% - Accent2" xfId="51" xr:uid="{00000000-0005-0000-0000-000032000000}"/>
    <cellStyle name="60% - Accent2 2" xfId="52" xr:uid="{00000000-0005-0000-0000-000033000000}"/>
    <cellStyle name="60% - Accent3" xfId="53" xr:uid="{00000000-0005-0000-0000-000034000000}"/>
    <cellStyle name="60% - Accent3 2" xfId="54" xr:uid="{00000000-0005-0000-0000-000035000000}"/>
    <cellStyle name="60% - Accent4" xfId="55" xr:uid="{00000000-0005-0000-0000-000036000000}"/>
    <cellStyle name="60% - Accent4 2" xfId="56" xr:uid="{00000000-0005-0000-0000-000037000000}"/>
    <cellStyle name="60% - Accent5" xfId="57" xr:uid="{00000000-0005-0000-0000-000038000000}"/>
    <cellStyle name="60% - Accent5 2" xfId="58" xr:uid="{00000000-0005-0000-0000-000039000000}"/>
    <cellStyle name="60% - Accent6" xfId="59" xr:uid="{00000000-0005-0000-0000-00003A000000}"/>
    <cellStyle name="60% - Accent6 2" xfId="60" xr:uid="{00000000-0005-0000-0000-00003B000000}"/>
    <cellStyle name="60% - ส่วนที่ถูกเน้น1 2" xfId="61" xr:uid="{00000000-0005-0000-0000-00003C000000}"/>
    <cellStyle name="60% - ส่วนที่ถูกเน้น1 3" xfId="62" xr:uid="{00000000-0005-0000-0000-00003D000000}"/>
    <cellStyle name="60% - ส่วนที่ถูกเน้น2 2" xfId="63" xr:uid="{00000000-0005-0000-0000-00003E000000}"/>
    <cellStyle name="60% - ส่วนที่ถูกเน้น2 3" xfId="64" xr:uid="{00000000-0005-0000-0000-00003F000000}"/>
    <cellStyle name="60% - ส่วนที่ถูกเน้น3 2" xfId="65" xr:uid="{00000000-0005-0000-0000-000040000000}"/>
    <cellStyle name="60% - ส่วนที่ถูกเน้น3 3" xfId="66" xr:uid="{00000000-0005-0000-0000-000041000000}"/>
    <cellStyle name="60% - ส่วนที่ถูกเน้น4 2" xfId="67" xr:uid="{00000000-0005-0000-0000-000042000000}"/>
    <cellStyle name="60% - ส่วนที่ถูกเน้น4 3" xfId="68" xr:uid="{00000000-0005-0000-0000-000043000000}"/>
    <cellStyle name="60% - ส่วนที่ถูกเน้น5 2" xfId="69" xr:uid="{00000000-0005-0000-0000-000044000000}"/>
    <cellStyle name="60% - ส่วนที่ถูกเน้น5 3" xfId="70" xr:uid="{00000000-0005-0000-0000-000045000000}"/>
    <cellStyle name="60% - ส่วนที่ถูกเน้น6 2" xfId="71" xr:uid="{00000000-0005-0000-0000-000046000000}"/>
    <cellStyle name="60% - ส่วนที่ถูกเน้น6 3" xfId="72" xr:uid="{00000000-0005-0000-0000-000047000000}"/>
    <cellStyle name="75" xfId="73" xr:uid="{00000000-0005-0000-0000-000048000000}"/>
    <cellStyle name="Accent1" xfId="74" xr:uid="{00000000-0005-0000-0000-000049000000}"/>
    <cellStyle name="Accent1 2" xfId="75" xr:uid="{00000000-0005-0000-0000-00004A000000}"/>
    <cellStyle name="Accent2" xfId="76" xr:uid="{00000000-0005-0000-0000-00004B000000}"/>
    <cellStyle name="Accent2 2" xfId="77" xr:uid="{00000000-0005-0000-0000-00004C000000}"/>
    <cellStyle name="Accent3" xfId="78" xr:uid="{00000000-0005-0000-0000-00004D000000}"/>
    <cellStyle name="Accent3 2" xfId="79" xr:uid="{00000000-0005-0000-0000-00004E000000}"/>
    <cellStyle name="Accent4" xfId="80" xr:uid="{00000000-0005-0000-0000-00004F000000}"/>
    <cellStyle name="Accent4 2" xfId="81" xr:uid="{00000000-0005-0000-0000-000050000000}"/>
    <cellStyle name="Accent5" xfId="82" xr:uid="{00000000-0005-0000-0000-000051000000}"/>
    <cellStyle name="Accent5 2" xfId="83" xr:uid="{00000000-0005-0000-0000-000052000000}"/>
    <cellStyle name="Accent6" xfId="84" xr:uid="{00000000-0005-0000-0000-000053000000}"/>
    <cellStyle name="Accent6 2" xfId="85" xr:uid="{00000000-0005-0000-0000-000054000000}"/>
    <cellStyle name="Bad" xfId="86" xr:uid="{00000000-0005-0000-0000-000055000000}"/>
    <cellStyle name="Bad 2" xfId="87" xr:uid="{00000000-0005-0000-0000-000056000000}"/>
    <cellStyle name="Calculation" xfId="88" xr:uid="{00000000-0005-0000-0000-000057000000}"/>
    <cellStyle name="Calculation 2" xfId="89" xr:uid="{00000000-0005-0000-0000-000058000000}"/>
    <cellStyle name="Check Cell" xfId="90" xr:uid="{00000000-0005-0000-0000-000059000000}"/>
    <cellStyle name="Check Cell 2" xfId="91" xr:uid="{00000000-0005-0000-0000-00005A000000}"/>
    <cellStyle name="Comma" xfId="92" builtinId="3"/>
    <cellStyle name="Comma 10" xfId="93" xr:uid="{00000000-0005-0000-0000-00005B000000}"/>
    <cellStyle name="Comma 10 2" xfId="94" xr:uid="{00000000-0005-0000-0000-00005C000000}"/>
    <cellStyle name="Comma 11" xfId="95" xr:uid="{00000000-0005-0000-0000-00005D000000}"/>
    <cellStyle name="Comma 11 2" xfId="96" xr:uid="{00000000-0005-0000-0000-00005E000000}"/>
    <cellStyle name="Comma 12" xfId="97" xr:uid="{00000000-0005-0000-0000-00005F000000}"/>
    <cellStyle name="Comma 13" xfId="98" xr:uid="{00000000-0005-0000-0000-000060000000}"/>
    <cellStyle name="Comma 14" xfId="99" xr:uid="{00000000-0005-0000-0000-000061000000}"/>
    <cellStyle name="Comma 15" xfId="325" xr:uid="{00000000-0005-0000-0000-000062000000}"/>
    <cellStyle name="Comma 2" xfId="100" xr:uid="{00000000-0005-0000-0000-000063000000}"/>
    <cellStyle name="Comma 2 2" xfId="101" xr:uid="{00000000-0005-0000-0000-000064000000}"/>
    <cellStyle name="Comma 2 3" xfId="102" xr:uid="{00000000-0005-0000-0000-000065000000}"/>
    <cellStyle name="Comma 2 3 2" xfId="103" xr:uid="{00000000-0005-0000-0000-000066000000}"/>
    <cellStyle name="Comma 2 4" xfId="326" xr:uid="{00000000-0005-0000-0000-000067000000}"/>
    <cellStyle name="Comma 3" xfId="104" xr:uid="{00000000-0005-0000-0000-000068000000}"/>
    <cellStyle name="Comma 3 2" xfId="105" xr:uid="{00000000-0005-0000-0000-000069000000}"/>
    <cellStyle name="Comma 3 3" xfId="106" xr:uid="{00000000-0005-0000-0000-00006A000000}"/>
    <cellStyle name="Comma 4" xfId="107" xr:uid="{00000000-0005-0000-0000-00006B000000}"/>
    <cellStyle name="Comma 5" xfId="108" xr:uid="{00000000-0005-0000-0000-00006C000000}"/>
    <cellStyle name="Comma 6" xfId="109" xr:uid="{00000000-0005-0000-0000-00006D000000}"/>
    <cellStyle name="Comma 7" xfId="110" xr:uid="{00000000-0005-0000-0000-00006E000000}"/>
    <cellStyle name="Comma 8" xfId="111" xr:uid="{00000000-0005-0000-0000-00006F000000}"/>
    <cellStyle name="Comma 9" xfId="112" xr:uid="{00000000-0005-0000-0000-000070000000}"/>
    <cellStyle name="Comma 9 2" xfId="113" xr:uid="{00000000-0005-0000-0000-000071000000}"/>
    <cellStyle name="Explanatory Text" xfId="114" xr:uid="{00000000-0005-0000-0000-000072000000}"/>
    <cellStyle name="Explanatory Text 2" xfId="115" xr:uid="{00000000-0005-0000-0000-000073000000}"/>
    <cellStyle name="Good" xfId="116" xr:uid="{00000000-0005-0000-0000-000074000000}"/>
    <cellStyle name="Good 2" xfId="117" xr:uid="{00000000-0005-0000-0000-000075000000}"/>
    <cellStyle name="Header1" xfId="118" xr:uid="{00000000-0005-0000-0000-000076000000}"/>
    <cellStyle name="Header2" xfId="119" xr:uid="{00000000-0005-0000-0000-000077000000}"/>
    <cellStyle name="Heading 1" xfId="120" xr:uid="{00000000-0005-0000-0000-000078000000}"/>
    <cellStyle name="Heading 1 2" xfId="121" xr:uid="{00000000-0005-0000-0000-000079000000}"/>
    <cellStyle name="Heading 2" xfId="122" xr:uid="{00000000-0005-0000-0000-00007A000000}"/>
    <cellStyle name="Heading 2 2" xfId="123" xr:uid="{00000000-0005-0000-0000-00007B000000}"/>
    <cellStyle name="Heading 3" xfId="124" xr:uid="{00000000-0005-0000-0000-00007C000000}"/>
    <cellStyle name="Heading 3 2" xfId="125" xr:uid="{00000000-0005-0000-0000-00007D000000}"/>
    <cellStyle name="Heading 4" xfId="126" xr:uid="{00000000-0005-0000-0000-00007E000000}"/>
    <cellStyle name="Heading 4 2" xfId="127" xr:uid="{00000000-0005-0000-0000-00007F000000}"/>
    <cellStyle name="Hyperlink" xfId="128" builtinId="8"/>
    <cellStyle name="Hyperlink 2" xfId="129" xr:uid="{00000000-0005-0000-0000-000081000000}"/>
    <cellStyle name="Input" xfId="130" xr:uid="{00000000-0005-0000-0000-000082000000}"/>
    <cellStyle name="Input 2" xfId="131" xr:uid="{00000000-0005-0000-0000-000083000000}"/>
    <cellStyle name="juang1" xfId="132" xr:uid="{00000000-0005-0000-0000-000084000000}"/>
    <cellStyle name="Linked Cell" xfId="133" xr:uid="{00000000-0005-0000-0000-000085000000}"/>
    <cellStyle name="Linked Cell 2" xfId="134" xr:uid="{00000000-0005-0000-0000-000086000000}"/>
    <cellStyle name="Neutral" xfId="135" xr:uid="{00000000-0005-0000-0000-000087000000}"/>
    <cellStyle name="Neutral 2" xfId="136" xr:uid="{00000000-0005-0000-0000-000088000000}"/>
    <cellStyle name="no dec" xfId="137" xr:uid="{00000000-0005-0000-0000-000089000000}"/>
    <cellStyle name="Normal" xfId="0" builtinId="0"/>
    <cellStyle name="Normal 10" xfId="138" xr:uid="{00000000-0005-0000-0000-00008A000000}"/>
    <cellStyle name="Normal 10 2" xfId="139" xr:uid="{00000000-0005-0000-0000-00008B000000}"/>
    <cellStyle name="Normal 11" xfId="140" xr:uid="{00000000-0005-0000-0000-00008C000000}"/>
    <cellStyle name="Normal 12" xfId="141" xr:uid="{00000000-0005-0000-0000-00008D000000}"/>
    <cellStyle name="Normal 13" xfId="142" xr:uid="{00000000-0005-0000-0000-00008E000000}"/>
    <cellStyle name="Normal 14" xfId="143" xr:uid="{00000000-0005-0000-0000-00008F000000}"/>
    <cellStyle name="Normal 14 2" xfId="144" xr:uid="{00000000-0005-0000-0000-000090000000}"/>
    <cellStyle name="Normal 15" xfId="324" xr:uid="{00000000-0005-0000-0000-000091000000}"/>
    <cellStyle name="Normal 16" xfId="327" xr:uid="{00000000-0005-0000-0000-000092000000}"/>
    <cellStyle name="Normal 2" xfId="145" xr:uid="{00000000-0005-0000-0000-000093000000}"/>
    <cellStyle name="Normal 2 2" xfId="146" xr:uid="{00000000-0005-0000-0000-000094000000}"/>
    <cellStyle name="Normal 2 3" xfId="147" xr:uid="{00000000-0005-0000-0000-000095000000}"/>
    <cellStyle name="Normal 2 4" xfId="331" xr:uid="{A3D739BA-96CA-4D32-8ADF-577B58F1E6E9}"/>
    <cellStyle name="Normal 2_AEC56" xfId="148" xr:uid="{00000000-0005-0000-0000-000096000000}"/>
    <cellStyle name="Normal 3" xfId="149" xr:uid="{00000000-0005-0000-0000-000097000000}"/>
    <cellStyle name="Normal 3 2" xfId="150" xr:uid="{00000000-0005-0000-0000-000098000000}"/>
    <cellStyle name="Normal 3 3" xfId="332" xr:uid="{8B1B73E9-90E9-4F3E-BDA5-2A1166C1A422}"/>
    <cellStyle name="Normal 4" xfId="151" xr:uid="{00000000-0005-0000-0000-000099000000}"/>
    <cellStyle name="Normal 4 2" xfId="152" xr:uid="{00000000-0005-0000-0000-00009A000000}"/>
    <cellStyle name="Normal 4 3" xfId="153" xr:uid="{00000000-0005-0000-0000-00009B000000}"/>
    <cellStyle name="Normal 5" xfId="154" xr:uid="{00000000-0005-0000-0000-00009C000000}"/>
    <cellStyle name="Normal 5 2" xfId="155" xr:uid="{00000000-0005-0000-0000-00009D000000}"/>
    <cellStyle name="Normal 5 3" xfId="156" xr:uid="{00000000-0005-0000-0000-00009E000000}"/>
    <cellStyle name="Normal 6" xfId="157" xr:uid="{00000000-0005-0000-0000-00009F000000}"/>
    <cellStyle name="Normal 6 2" xfId="158" xr:uid="{00000000-0005-0000-0000-0000A0000000}"/>
    <cellStyle name="Normal 7" xfId="159" xr:uid="{00000000-0005-0000-0000-0000A1000000}"/>
    <cellStyle name="Normal 7 2" xfId="160" xr:uid="{00000000-0005-0000-0000-0000A2000000}"/>
    <cellStyle name="Normal 8" xfId="161" xr:uid="{00000000-0005-0000-0000-0000A3000000}"/>
    <cellStyle name="Normal 9" xfId="162" xr:uid="{00000000-0005-0000-0000-0000A4000000}"/>
    <cellStyle name="Note" xfId="163" xr:uid="{00000000-0005-0000-0000-0000A5000000}"/>
    <cellStyle name="Note 2" xfId="164" xr:uid="{00000000-0005-0000-0000-0000A6000000}"/>
    <cellStyle name="Output" xfId="165" xr:uid="{00000000-0005-0000-0000-0000A7000000}"/>
    <cellStyle name="Output 2" xfId="166" xr:uid="{00000000-0005-0000-0000-0000A8000000}"/>
    <cellStyle name="Title" xfId="167" xr:uid="{00000000-0005-0000-0000-0000A9000000}"/>
    <cellStyle name="Title 2" xfId="168" xr:uid="{00000000-0005-0000-0000-0000AA000000}"/>
    <cellStyle name="Total" xfId="169" xr:uid="{00000000-0005-0000-0000-0000AB000000}"/>
    <cellStyle name="Total 2" xfId="170" xr:uid="{00000000-0005-0000-0000-0000AC000000}"/>
    <cellStyle name="Warning Text" xfId="171" xr:uid="{00000000-0005-0000-0000-0000AD000000}"/>
    <cellStyle name="Warning Text 2" xfId="172" xr:uid="{00000000-0005-0000-0000-0000AE000000}"/>
    <cellStyle name="การคำนวณ 2" xfId="210" xr:uid="{00000000-0005-0000-0000-0000D5000000}"/>
    <cellStyle name="การคำนวณ 3" xfId="211" xr:uid="{00000000-0005-0000-0000-0000D6000000}"/>
    <cellStyle name="ข้อความเตือน 2" xfId="212" xr:uid="{00000000-0005-0000-0000-0000D7000000}"/>
    <cellStyle name="ข้อความเตือน 3" xfId="213" xr:uid="{00000000-0005-0000-0000-0000D8000000}"/>
    <cellStyle name="ข้อความอธิบาย 2" xfId="214" xr:uid="{00000000-0005-0000-0000-0000D9000000}"/>
    <cellStyle name="ข้อความอธิบาย 3" xfId="215" xr:uid="{00000000-0005-0000-0000-0000DA000000}"/>
    <cellStyle name="เครื่องหมายจุลภาค 10" xfId="173" xr:uid="{00000000-0005-0000-0000-0000B0000000}"/>
    <cellStyle name="เครื่องหมายจุลภาค 2" xfId="174" xr:uid="{00000000-0005-0000-0000-0000B1000000}"/>
    <cellStyle name="เครื่องหมายจุลภาค 2 10" xfId="175" xr:uid="{00000000-0005-0000-0000-0000B2000000}"/>
    <cellStyle name="เครื่องหมายจุลภาค 2 11" xfId="176" xr:uid="{00000000-0005-0000-0000-0000B3000000}"/>
    <cellStyle name="เครื่องหมายจุลภาค 2 12" xfId="177" xr:uid="{00000000-0005-0000-0000-0000B4000000}"/>
    <cellStyle name="เครื่องหมายจุลภาค 2 13" xfId="178" xr:uid="{00000000-0005-0000-0000-0000B5000000}"/>
    <cellStyle name="เครื่องหมายจุลภาค 2 14" xfId="179" xr:uid="{00000000-0005-0000-0000-0000B6000000}"/>
    <cellStyle name="เครื่องหมายจุลภาค 2 15" xfId="180" xr:uid="{00000000-0005-0000-0000-0000B7000000}"/>
    <cellStyle name="เครื่องหมายจุลภาค 2 2" xfId="181" xr:uid="{00000000-0005-0000-0000-0000B8000000}"/>
    <cellStyle name="เครื่องหมายจุลภาค 2 3" xfId="182" xr:uid="{00000000-0005-0000-0000-0000B9000000}"/>
    <cellStyle name="เครื่องหมายจุลภาค 2 4" xfId="183" xr:uid="{00000000-0005-0000-0000-0000BA000000}"/>
    <cellStyle name="เครื่องหมายจุลภาค 2 5" xfId="184" xr:uid="{00000000-0005-0000-0000-0000BB000000}"/>
    <cellStyle name="เครื่องหมายจุลภาค 2 6" xfId="185" xr:uid="{00000000-0005-0000-0000-0000BC000000}"/>
    <cellStyle name="เครื่องหมายจุลภาค 2 7" xfId="186" xr:uid="{00000000-0005-0000-0000-0000BD000000}"/>
    <cellStyle name="เครื่องหมายจุลภาค 2 8" xfId="187" xr:uid="{00000000-0005-0000-0000-0000BE000000}"/>
    <cellStyle name="เครื่องหมายจุลภาค 2 9" xfId="188" xr:uid="{00000000-0005-0000-0000-0000BF000000}"/>
    <cellStyle name="เครื่องหมายจุลภาค 3" xfId="189" xr:uid="{00000000-0005-0000-0000-0000C0000000}"/>
    <cellStyle name="เครื่องหมายจุลภาค 3 2" xfId="190" xr:uid="{00000000-0005-0000-0000-0000C1000000}"/>
    <cellStyle name="เครื่องหมายจุลภาค 3 2 2" xfId="191" xr:uid="{00000000-0005-0000-0000-0000C2000000}"/>
    <cellStyle name="เครื่องหมายจุลภาค 3 3" xfId="192" xr:uid="{00000000-0005-0000-0000-0000C3000000}"/>
    <cellStyle name="เครื่องหมายจุลภาค 3 4" xfId="193" xr:uid="{00000000-0005-0000-0000-0000C4000000}"/>
    <cellStyle name="เครื่องหมายจุลภาค 4" xfId="194" xr:uid="{00000000-0005-0000-0000-0000C5000000}"/>
    <cellStyle name="เครื่องหมายจุลภาค 5" xfId="195" xr:uid="{00000000-0005-0000-0000-0000C6000000}"/>
    <cellStyle name="เครื่องหมายจุลภาค 6" xfId="196" xr:uid="{00000000-0005-0000-0000-0000C7000000}"/>
    <cellStyle name="เครื่องหมายจุลภาค 7" xfId="197" xr:uid="{00000000-0005-0000-0000-0000C8000000}"/>
    <cellStyle name="เครื่องหมายจุลภาค 8" xfId="198" xr:uid="{00000000-0005-0000-0000-0000C9000000}"/>
    <cellStyle name="เครื่องหมายจุลภาค 9" xfId="199" xr:uid="{00000000-0005-0000-0000-0000CA000000}"/>
    <cellStyle name="จุลภาค 2" xfId="328" xr:uid="{00000000-0005-0000-0000-0000DB000000}"/>
    <cellStyle name="ชื่อเรื่อง 2" xfId="216" xr:uid="{00000000-0005-0000-0000-0000DC000000}"/>
    <cellStyle name="ชื่อเรื่อง 3" xfId="217" xr:uid="{00000000-0005-0000-0000-0000DD000000}"/>
    <cellStyle name="เซลล์ตรวจสอบ 2" xfId="200" xr:uid="{00000000-0005-0000-0000-0000CB000000}"/>
    <cellStyle name="เซลล์ตรวจสอบ 3" xfId="201" xr:uid="{00000000-0005-0000-0000-0000CC000000}"/>
    <cellStyle name="เซลล์ที่มีการเชื่อมโยง 2" xfId="202" xr:uid="{00000000-0005-0000-0000-0000CD000000}"/>
    <cellStyle name="เซลล์ที่มีการเชื่อมโยง 3" xfId="203" xr:uid="{00000000-0005-0000-0000-0000CE000000}"/>
    <cellStyle name="ดี 2" xfId="218" xr:uid="{00000000-0005-0000-0000-0000DE000000}"/>
    <cellStyle name="ดี 3" xfId="219" xr:uid="{00000000-0005-0000-0000-0000DF000000}"/>
    <cellStyle name="น้บะภฒ_95" xfId="220" xr:uid="{00000000-0005-0000-0000-0000E0000000}"/>
    <cellStyle name="ปกติ 10" xfId="221" xr:uid="{00000000-0005-0000-0000-0000E2000000}"/>
    <cellStyle name="ปกติ 10 2" xfId="222" xr:uid="{00000000-0005-0000-0000-0000E3000000}"/>
    <cellStyle name="ปกติ 10 3" xfId="223" xr:uid="{00000000-0005-0000-0000-0000E4000000}"/>
    <cellStyle name="ปกติ 11" xfId="224" xr:uid="{00000000-0005-0000-0000-0000E5000000}"/>
    <cellStyle name="ปกติ 11 2" xfId="225" xr:uid="{00000000-0005-0000-0000-0000E6000000}"/>
    <cellStyle name="ปกติ 12" xfId="226" xr:uid="{00000000-0005-0000-0000-0000E7000000}"/>
    <cellStyle name="ปกติ 12 2" xfId="227" xr:uid="{00000000-0005-0000-0000-0000E8000000}"/>
    <cellStyle name="ปกติ 13" xfId="228" xr:uid="{00000000-0005-0000-0000-0000E9000000}"/>
    <cellStyle name="ปกติ 14" xfId="229" xr:uid="{00000000-0005-0000-0000-0000EA000000}"/>
    <cellStyle name="ปกติ 14 2" xfId="230" xr:uid="{00000000-0005-0000-0000-0000EB000000}"/>
    <cellStyle name="ปกติ 15" xfId="231" xr:uid="{00000000-0005-0000-0000-0000EC000000}"/>
    <cellStyle name="ปกติ 16" xfId="232" xr:uid="{00000000-0005-0000-0000-0000ED000000}"/>
    <cellStyle name="ปกติ 17" xfId="233" xr:uid="{00000000-0005-0000-0000-0000EE000000}"/>
    <cellStyle name="ปกติ 18" xfId="234" xr:uid="{00000000-0005-0000-0000-0000EF000000}"/>
    <cellStyle name="ปกติ 19" xfId="235" xr:uid="{00000000-0005-0000-0000-0000F0000000}"/>
    <cellStyle name="ปกติ 2" xfId="236" xr:uid="{00000000-0005-0000-0000-0000F1000000}"/>
    <cellStyle name="ปกติ 2 10" xfId="237" xr:uid="{00000000-0005-0000-0000-0000F2000000}"/>
    <cellStyle name="ปกติ 2 11" xfId="238" xr:uid="{00000000-0005-0000-0000-0000F3000000}"/>
    <cellStyle name="ปกติ 2 12" xfId="239" xr:uid="{00000000-0005-0000-0000-0000F4000000}"/>
    <cellStyle name="ปกติ 2 13" xfId="240" xr:uid="{00000000-0005-0000-0000-0000F5000000}"/>
    <cellStyle name="ปกติ 2 14" xfId="241" xr:uid="{00000000-0005-0000-0000-0000F6000000}"/>
    <cellStyle name="ปกติ 2 2" xfId="242" xr:uid="{00000000-0005-0000-0000-0000F7000000}"/>
    <cellStyle name="ปกติ 2 2 2" xfId="243" xr:uid="{00000000-0005-0000-0000-0000F8000000}"/>
    <cellStyle name="ปกติ 2 3" xfId="244" xr:uid="{00000000-0005-0000-0000-0000F9000000}"/>
    <cellStyle name="ปกติ 2 3 2" xfId="245" xr:uid="{00000000-0005-0000-0000-0000FA000000}"/>
    <cellStyle name="ปกติ 2 4" xfId="246" xr:uid="{00000000-0005-0000-0000-0000FB000000}"/>
    <cellStyle name="ปกติ 2 5" xfId="247" xr:uid="{00000000-0005-0000-0000-0000FC000000}"/>
    <cellStyle name="ปกติ 2 6" xfId="248" xr:uid="{00000000-0005-0000-0000-0000FD000000}"/>
    <cellStyle name="ปกติ 2 7" xfId="249" xr:uid="{00000000-0005-0000-0000-0000FE000000}"/>
    <cellStyle name="ปกติ 2 8" xfId="250" xr:uid="{00000000-0005-0000-0000-0000FF000000}"/>
    <cellStyle name="ปกติ 2 9" xfId="251" xr:uid="{00000000-0005-0000-0000-000000010000}"/>
    <cellStyle name="ปกติ 20" xfId="252" xr:uid="{00000000-0005-0000-0000-000001010000}"/>
    <cellStyle name="ปกติ 21" xfId="253" xr:uid="{00000000-0005-0000-0000-000002010000}"/>
    <cellStyle name="ปกติ 22" xfId="254" xr:uid="{00000000-0005-0000-0000-000003010000}"/>
    <cellStyle name="ปกติ 23" xfId="255" xr:uid="{00000000-0005-0000-0000-000004010000}"/>
    <cellStyle name="ปกติ 24" xfId="256" xr:uid="{00000000-0005-0000-0000-000005010000}"/>
    <cellStyle name="ปกติ 25" xfId="257" xr:uid="{00000000-0005-0000-0000-000006010000}"/>
    <cellStyle name="ปกติ 3" xfId="258" xr:uid="{00000000-0005-0000-0000-000007010000}"/>
    <cellStyle name="ปกติ 3 10" xfId="259" xr:uid="{00000000-0005-0000-0000-000008010000}"/>
    <cellStyle name="ปกติ 3 11" xfId="260" xr:uid="{00000000-0005-0000-0000-000009010000}"/>
    <cellStyle name="ปกติ 3 12" xfId="261" xr:uid="{00000000-0005-0000-0000-00000A010000}"/>
    <cellStyle name="ปกติ 3 13" xfId="262" xr:uid="{00000000-0005-0000-0000-00000B010000}"/>
    <cellStyle name="ปกติ 3 14" xfId="263" xr:uid="{00000000-0005-0000-0000-00000C010000}"/>
    <cellStyle name="ปกติ 3 15" xfId="264" xr:uid="{00000000-0005-0000-0000-00000D010000}"/>
    <cellStyle name="ปกติ 3 2" xfId="265" xr:uid="{00000000-0005-0000-0000-00000E010000}"/>
    <cellStyle name="ปกติ 3 3" xfId="266" xr:uid="{00000000-0005-0000-0000-00000F010000}"/>
    <cellStyle name="ปกติ 3 4" xfId="267" xr:uid="{00000000-0005-0000-0000-000010010000}"/>
    <cellStyle name="ปกติ 3 5" xfId="268" xr:uid="{00000000-0005-0000-0000-000011010000}"/>
    <cellStyle name="ปกติ 3 6" xfId="269" xr:uid="{00000000-0005-0000-0000-000012010000}"/>
    <cellStyle name="ปกติ 3 7" xfId="270" xr:uid="{00000000-0005-0000-0000-000013010000}"/>
    <cellStyle name="ปกติ 3 8" xfId="271" xr:uid="{00000000-0005-0000-0000-000014010000}"/>
    <cellStyle name="ปกติ 3 9" xfId="272" xr:uid="{00000000-0005-0000-0000-000015010000}"/>
    <cellStyle name="ปกติ 4" xfId="273" xr:uid="{00000000-0005-0000-0000-000016010000}"/>
    <cellStyle name="ปกติ 4 2" xfId="274" xr:uid="{00000000-0005-0000-0000-000017010000}"/>
    <cellStyle name="ปกติ 5" xfId="275" xr:uid="{00000000-0005-0000-0000-000018010000}"/>
    <cellStyle name="ปกติ 5 2" xfId="276" xr:uid="{00000000-0005-0000-0000-000019010000}"/>
    <cellStyle name="ปกติ 5 3" xfId="277" xr:uid="{00000000-0005-0000-0000-00001A010000}"/>
    <cellStyle name="ปกติ 6" xfId="278" xr:uid="{00000000-0005-0000-0000-00001B010000}"/>
    <cellStyle name="ปกติ 6 2" xfId="279" xr:uid="{00000000-0005-0000-0000-00001C010000}"/>
    <cellStyle name="ปกติ 7" xfId="280" xr:uid="{00000000-0005-0000-0000-00001D010000}"/>
    <cellStyle name="ปกติ 7 2" xfId="281" xr:uid="{00000000-0005-0000-0000-00001E010000}"/>
    <cellStyle name="ปกติ 8" xfId="282" xr:uid="{00000000-0005-0000-0000-00001F010000}"/>
    <cellStyle name="ปกติ 8 2" xfId="283" xr:uid="{00000000-0005-0000-0000-000020010000}"/>
    <cellStyle name="ปกติ 9" xfId="284" xr:uid="{00000000-0005-0000-0000-000021010000}"/>
    <cellStyle name="ปกติ 9 2" xfId="285" xr:uid="{00000000-0005-0000-0000-000022010000}"/>
    <cellStyle name="ปกติ 9 3" xfId="286" xr:uid="{00000000-0005-0000-0000-000023010000}"/>
    <cellStyle name="ปกติ_Sheet1" xfId="287" xr:uid="{00000000-0005-0000-0000-000024010000}"/>
    <cellStyle name="ปกติ_แบบก10-12 2" xfId="330" xr:uid="{00000000-0005-0000-0000-000025010000}"/>
    <cellStyle name="ปกติ_ฟอร์มค่าใช้จ่ายต่างประเทศ" xfId="288" xr:uid="{00000000-0005-0000-0000-000026010000}"/>
    <cellStyle name="ปกติ_ฟอร์มค่าใช้จ่ายต่างประเทศ 2" xfId="329" xr:uid="{00000000-0005-0000-0000-000027010000}"/>
    <cellStyle name="ป้อนค่า 2" xfId="289" xr:uid="{00000000-0005-0000-0000-000028010000}"/>
    <cellStyle name="ป้อนค่า 3" xfId="290" xr:uid="{00000000-0005-0000-0000-000029010000}"/>
    <cellStyle name="ปานกลาง 2" xfId="291" xr:uid="{00000000-0005-0000-0000-00002A010000}"/>
    <cellStyle name="ปานกลาง 3" xfId="292" xr:uid="{00000000-0005-0000-0000-00002B010000}"/>
    <cellStyle name="เปอร์เซ็นต์ 2" xfId="204" xr:uid="{00000000-0005-0000-0000-0000CF000000}"/>
    <cellStyle name="เปอร์เซ็นต์ 2 2" xfId="205" xr:uid="{00000000-0005-0000-0000-0000D0000000}"/>
    <cellStyle name="ผลรวม 2" xfId="293" xr:uid="{00000000-0005-0000-0000-00002C010000}"/>
    <cellStyle name="ผลรวม 3" xfId="294" xr:uid="{00000000-0005-0000-0000-00002D010000}"/>
    <cellStyle name="แย่ 2" xfId="206" xr:uid="{00000000-0005-0000-0000-0000D1000000}"/>
    <cellStyle name="แย่ 3" xfId="207" xr:uid="{00000000-0005-0000-0000-0000D2000000}"/>
    <cellStyle name="ฤธถ [0]_95" xfId="295" xr:uid="{00000000-0005-0000-0000-00002E010000}"/>
    <cellStyle name="ฤธถ_95" xfId="296" xr:uid="{00000000-0005-0000-0000-00002F010000}"/>
    <cellStyle name="ล๋ศญ [0]_95" xfId="297" xr:uid="{00000000-0005-0000-0000-000030010000}"/>
    <cellStyle name="ล๋ศญ_95" xfId="298" xr:uid="{00000000-0005-0000-0000-000031010000}"/>
    <cellStyle name="วฅมุ_4ฟ๙ฝวภ๛" xfId="299" xr:uid="{00000000-0005-0000-0000-000032010000}"/>
    <cellStyle name="ส่วนที่ถูกเน้น1 2" xfId="300" xr:uid="{00000000-0005-0000-0000-000033010000}"/>
    <cellStyle name="ส่วนที่ถูกเน้น1 3" xfId="301" xr:uid="{00000000-0005-0000-0000-000034010000}"/>
    <cellStyle name="ส่วนที่ถูกเน้น2 2" xfId="302" xr:uid="{00000000-0005-0000-0000-000035010000}"/>
    <cellStyle name="ส่วนที่ถูกเน้น2 3" xfId="303" xr:uid="{00000000-0005-0000-0000-000036010000}"/>
    <cellStyle name="ส่วนที่ถูกเน้น3 2" xfId="304" xr:uid="{00000000-0005-0000-0000-000037010000}"/>
    <cellStyle name="ส่วนที่ถูกเน้น3 3" xfId="305" xr:uid="{00000000-0005-0000-0000-000038010000}"/>
    <cellStyle name="ส่วนที่ถูกเน้น4 2" xfId="306" xr:uid="{00000000-0005-0000-0000-000039010000}"/>
    <cellStyle name="ส่วนที่ถูกเน้น4 3" xfId="307" xr:uid="{00000000-0005-0000-0000-00003A010000}"/>
    <cellStyle name="ส่วนที่ถูกเน้น5 2" xfId="308" xr:uid="{00000000-0005-0000-0000-00003B010000}"/>
    <cellStyle name="ส่วนที่ถูกเน้น5 3" xfId="309" xr:uid="{00000000-0005-0000-0000-00003C010000}"/>
    <cellStyle name="ส่วนที่ถูกเน้น6 2" xfId="310" xr:uid="{00000000-0005-0000-0000-00003D010000}"/>
    <cellStyle name="ส่วนที่ถูกเน้น6 3" xfId="311" xr:uid="{00000000-0005-0000-0000-00003E010000}"/>
    <cellStyle name="แสดงผล 2" xfId="208" xr:uid="{00000000-0005-0000-0000-0000D3000000}"/>
    <cellStyle name="แสดงผล 3" xfId="209" xr:uid="{00000000-0005-0000-0000-0000D4000000}"/>
    <cellStyle name="หมายเหตุ 2" xfId="312" xr:uid="{00000000-0005-0000-0000-00003F010000}"/>
    <cellStyle name="หมายเหตุ 2 2" xfId="313" xr:uid="{00000000-0005-0000-0000-000040010000}"/>
    <cellStyle name="หมายเหตุ 3" xfId="314" xr:uid="{00000000-0005-0000-0000-000041010000}"/>
    <cellStyle name="หมายเหตุ 3 2" xfId="315" xr:uid="{00000000-0005-0000-0000-000042010000}"/>
    <cellStyle name="หัวเรื่อง 1 2" xfId="316" xr:uid="{00000000-0005-0000-0000-000043010000}"/>
    <cellStyle name="หัวเรื่อง 1 3" xfId="317" xr:uid="{00000000-0005-0000-0000-000044010000}"/>
    <cellStyle name="หัวเรื่อง 2 2" xfId="318" xr:uid="{00000000-0005-0000-0000-000045010000}"/>
    <cellStyle name="หัวเรื่อง 2 3" xfId="319" xr:uid="{00000000-0005-0000-0000-000046010000}"/>
    <cellStyle name="หัวเรื่อง 3 2" xfId="320" xr:uid="{00000000-0005-0000-0000-000047010000}"/>
    <cellStyle name="หัวเรื่อง 3 3" xfId="321" xr:uid="{00000000-0005-0000-0000-000048010000}"/>
    <cellStyle name="หัวเรื่อง 4 2" xfId="322" xr:uid="{00000000-0005-0000-0000-000049010000}"/>
    <cellStyle name="หัวเรื่อง 4 3" xfId="323" xr:uid="{00000000-0005-0000-0000-00004A010000}"/>
  </cellStyles>
  <dxfs count="3">
    <dxf>
      <font>
        <b val="0"/>
        <i val="0"/>
        <strike val="0"/>
        <condense val="0"/>
        <extend val="0"/>
        <outline val="0"/>
        <shadow val="0"/>
        <u val="none"/>
        <vertAlign val="baseline"/>
        <sz val="16"/>
        <color auto="1"/>
        <name val="TH SarabunPSK"/>
        <scheme val="none"/>
      </font>
      <numFmt numFmtId="188" formatCode="_-* #,##0_-;\-* #,##0_-;_-* &quot;-&quot;??_-;_-@_-"/>
    </dxf>
    <dxf>
      <font>
        <b val="0"/>
        <i val="0"/>
        <strike val="0"/>
        <condense val="0"/>
        <extend val="0"/>
        <outline val="0"/>
        <shadow val="0"/>
        <u val="none"/>
        <vertAlign val="baseline"/>
        <sz val="16"/>
        <color auto="1"/>
        <name val="TH SarabunPSK"/>
        <scheme val="none"/>
      </font>
      <numFmt numFmtId="18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6"/>
        <color auto="1"/>
        <name val="TH SarabunPSK"/>
        <scheme val="none"/>
      </font>
      <numFmt numFmtId="188" formatCode="_-* #,##0_-;\-* #,##0_-;_-* &quot;-&quot;??_-;_-@_-"/>
      <alignment horizontal="center" vertical="bottom" textRotation="0" wrapText="0" indent="0" justifyLastLine="0" shrinkToFit="0" readingOrder="0"/>
    </dxf>
  </dxfs>
  <tableStyles count="0" defaultTableStyle="TableStyleMedium9" defaultPivotStyle="PivotStyleLight16"/>
  <colors>
    <mruColors>
      <color rgb="FFFFF2CC"/>
      <color rgb="FFFFFFCC"/>
      <color rgb="FFE2EFDA"/>
      <color rgb="FFC6E4B4"/>
      <color rgb="FFCCFFFF"/>
      <color rgb="FF66FF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954405</xdr:colOff>
      <xdr:row>8</xdr:row>
      <xdr:rowOff>123825</xdr:rowOff>
    </xdr:from>
    <xdr:to>
      <xdr:col>9</xdr:col>
      <xdr:colOff>1371233</xdr:colOff>
      <xdr:row>9</xdr:row>
      <xdr:rowOff>647859</xdr:rowOff>
    </xdr:to>
    <xdr:sp macro="" textlink="">
      <xdr:nvSpPr>
        <xdr:cNvPr id="14" name="Up Arrow 18">
          <a:extLst>
            <a:ext uri="{FF2B5EF4-FFF2-40B4-BE49-F238E27FC236}">
              <a16:creationId xmlns:a16="http://schemas.microsoft.com/office/drawing/2014/main" id="{02829D92-D1F1-480F-AE58-908AA9337525}"/>
            </a:ext>
          </a:extLst>
        </xdr:cNvPr>
        <xdr:cNvSpPr/>
      </xdr:nvSpPr>
      <xdr:spPr>
        <a:xfrm>
          <a:off x="10753725" y="3038475"/>
          <a:ext cx="409575" cy="7429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8</xdr:col>
      <xdr:colOff>32385</xdr:colOff>
      <xdr:row>5</xdr:row>
      <xdr:rowOff>369570</xdr:rowOff>
    </xdr:from>
    <xdr:to>
      <xdr:col>9</xdr:col>
      <xdr:colOff>321</xdr:colOff>
      <xdr:row>12</xdr:row>
      <xdr:rowOff>621078</xdr:rowOff>
    </xdr:to>
    <xdr:sp macro="" textlink="">
      <xdr:nvSpPr>
        <xdr:cNvPr id="15" name="Right Brace 19">
          <a:extLst>
            <a:ext uri="{FF2B5EF4-FFF2-40B4-BE49-F238E27FC236}">
              <a16:creationId xmlns:a16="http://schemas.microsoft.com/office/drawing/2014/main" id="{00DFA2F5-49A3-48D1-9BCD-A36FE8765D3B}"/>
            </a:ext>
          </a:extLst>
        </xdr:cNvPr>
        <xdr:cNvSpPr/>
      </xdr:nvSpPr>
      <xdr:spPr>
        <a:xfrm>
          <a:off x="9429750" y="1609725"/>
          <a:ext cx="361950" cy="3238500"/>
        </a:xfrm>
        <a:prstGeom prst="rightBrace">
          <a:avLst>
            <a:gd name="adj1" fmla="val 8333"/>
            <a:gd name="adj2" fmla="val 8569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h-TH"/>
        </a:p>
      </xdr:txBody>
    </xdr:sp>
    <xdr:clientData/>
  </xdr:twoCellAnchor>
  <xdr:twoCellAnchor>
    <xdr:from>
      <xdr:col>4</xdr:col>
      <xdr:colOff>65406</xdr:colOff>
      <xdr:row>5</xdr:row>
      <xdr:rowOff>73342</xdr:rowOff>
    </xdr:from>
    <xdr:to>
      <xdr:col>4</xdr:col>
      <xdr:colOff>313549</xdr:colOff>
      <xdr:row>5</xdr:row>
      <xdr:rowOff>253207</xdr:rowOff>
    </xdr:to>
    <xdr:sp macro="" textlink="">
      <xdr:nvSpPr>
        <xdr:cNvPr id="18" name="Right Arrow 10">
          <a:extLst>
            <a:ext uri="{FF2B5EF4-FFF2-40B4-BE49-F238E27FC236}">
              <a16:creationId xmlns:a16="http://schemas.microsoft.com/office/drawing/2014/main" id="{4416847D-AE1C-4452-BDB5-52C8BBE44E9E}"/>
            </a:ext>
          </a:extLst>
        </xdr:cNvPr>
        <xdr:cNvSpPr/>
      </xdr:nvSpPr>
      <xdr:spPr>
        <a:xfrm>
          <a:off x="4754564" y="1335405"/>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2</xdr:col>
      <xdr:colOff>84454</xdr:colOff>
      <xdr:row>5</xdr:row>
      <xdr:rowOff>76517</xdr:rowOff>
    </xdr:from>
    <xdr:to>
      <xdr:col>2</xdr:col>
      <xdr:colOff>337364</xdr:colOff>
      <xdr:row>5</xdr:row>
      <xdr:rowOff>256382</xdr:rowOff>
    </xdr:to>
    <xdr:sp macro="" textlink="">
      <xdr:nvSpPr>
        <xdr:cNvPr id="19" name="Right Arrow 10">
          <a:extLst>
            <a:ext uri="{FF2B5EF4-FFF2-40B4-BE49-F238E27FC236}">
              <a16:creationId xmlns:a16="http://schemas.microsoft.com/office/drawing/2014/main" id="{9E5FE0AA-9A3E-4481-8AA0-F3574D36FDF1}"/>
            </a:ext>
          </a:extLst>
        </xdr:cNvPr>
        <xdr:cNvSpPr/>
      </xdr:nvSpPr>
      <xdr:spPr>
        <a:xfrm>
          <a:off x="2138362" y="1338580"/>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6</xdr:col>
      <xdr:colOff>65088</xdr:colOff>
      <xdr:row>5</xdr:row>
      <xdr:rowOff>63499</xdr:rowOff>
    </xdr:from>
    <xdr:to>
      <xdr:col>6</xdr:col>
      <xdr:colOff>311091</xdr:colOff>
      <xdr:row>5</xdr:row>
      <xdr:rowOff>251184</xdr:rowOff>
    </xdr:to>
    <xdr:sp macro="" textlink="">
      <xdr:nvSpPr>
        <xdr:cNvPr id="23" name="Right Arrow 10">
          <a:extLst>
            <a:ext uri="{FF2B5EF4-FFF2-40B4-BE49-F238E27FC236}">
              <a16:creationId xmlns:a16="http://schemas.microsoft.com/office/drawing/2014/main" id="{B46539BF-58F8-442D-9A39-DDF9CE403E6E}"/>
            </a:ext>
          </a:extLst>
        </xdr:cNvPr>
        <xdr:cNvSpPr/>
      </xdr:nvSpPr>
      <xdr:spPr>
        <a:xfrm>
          <a:off x="7151688" y="1325562"/>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2</xdr:col>
      <xdr:colOff>78104</xdr:colOff>
      <xdr:row>7</xdr:row>
      <xdr:rowOff>70167</xdr:rowOff>
    </xdr:from>
    <xdr:to>
      <xdr:col>2</xdr:col>
      <xdr:colOff>331014</xdr:colOff>
      <xdr:row>7</xdr:row>
      <xdr:rowOff>250032</xdr:rowOff>
    </xdr:to>
    <xdr:sp macro="" textlink="">
      <xdr:nvSpPr>
        <xdr:cNvPr id="27" name="Right Arrow 10">
          <a:extLst>
            <a:ext uri="{FF2B5EF4-FFF2-40B4-BE49-F238E27FC236}">
              <a16:creationId xmlns:a16="http://schemas.microsoft.com/office/drawing/2014/main" id="{8E2DD1F9-177B-48CF-8904-6C88BD4C47C2}"/>
            </a:ext>
          </a:extLst>
        </xdr:cNvPr>
        <xdr:cNvSpPr/>
      </xdr:nvSpPr>
      <xdr:spPr>
        <a:xfrm>
          <a:off x="2132012" y="2157730"/>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2</xdr:col>
      <xdr:colOff>79374</xdr:colOff>
      <xdr:row>9</xdr:row>
      <xdr:rowOff>79693</xdr:rowOff>
    </xdr:from>
    <xdr:to>
      <xdr:col>2</xdr:col>
      <xdr:colOff>326101</xdr:colOff>
      <xdr:row>9</xdr:row>
      <xdr:rowOff>267378</xdr:rowOff>
    </xdr:to>
    <xdr:sp macro="" textlink="">
      <xdr:nvSpPr>
        <xdr:cNvPr id="28" name="Right Arrow 10">
          <a:extLst>
            <a:ext uri="{FF2B5EF4-FFF2-40B4-BE49-F238E27FC236}">
              <a16:creationId xmlns:a16="http://schemas.microsoft.com/office/drawing/2014/main" id="{358C1B7B-1EFB-4509-90C5-9A78AE58DFCC}"/>
            </a:ext>
          </a:extLst>
        </xdr:cNvPr>
        <xdr:cNvSpPr/>
      </xdr:nvSpPr>
      <xdr:spPr>
        <a:xfrm>
          <a:off x="2125662" y="3222943"/>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2</xdr:col>
      <xdr:colOff>73024</xdr:colOff>
      <xdr:row>12</xdr:row>
      <xdr:rowOff>49848</xdr:rowOff>
    </xdr:from>
    <xdr:to>
      <xdr:col>2</xdr:col>
      <xdr:colOff>319027</xdr:colOff>
      <xdr:row>12</xdr:row>
      <xdr:rowOff>237533</xdr:rowOff>
    </xdr:to>
    <xdr:sp macro="" textlink="">
      <xdr:nvSpPr>
        <xdr:cNvPr id="29" name="Right Arrow 10">
          <a:extLst>
            <a:ext uri="{FF2B5EF4-FFF2-40B4-BE49-F238E27FC236}">
              <a16:creationId xmlns:a16="http://schemas.microsoft.com/office/drawing/2014/main" id="{D70873CF-ECC1-4996-AE7E-0E44C58D64C2}"/>
            </a:ext>
          </a:extLst>
        </xdr:cNvPr>
        <xdr:cNvSpPr/>
      </xdr:nvSpPr>
      <xdr:spPr>
        <a:xfrm>
          <a:off x="2119312" y="4288156"/>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4</xdr:col>
      <xdr:colOff>66993</xdr:colOff>
      <xdr:row>7</xdr:row>
      <xdr:rowOff>74930</xdr:rowOff>
    </xdr:from>
    <xdr:to>
      <xdr:col>4</xdr:col>
      <xdr:colOff>316437</xdr:colOff>
      <xdr:row>7</xdr:row>
      <xdr:rowOff>254795</xdr:rowOff>
    </xdr:to>
    <xdr:sp macro="" textlink="">
      <xdr:nvSpPr>
        <xdr:cNvPr id="30" name="Right Arrow 10">
          <a:extLst>
            <a:ext uri="{FF2B5EF4-FFF2-40B4-BE49-F238E27FC236}">
              <a16:creationId xmlns:a16="http://schemas.microsoft.com/office/drawing/2014/main" id="{75273901-B0E3-4788-BF62-F98E7C136A22}"/>
            </a:ext>
          </a:extLst>
        </xdr:cNvPr>
        <xdr:cNvSpPr/>
      </xdr:nvSpPr>
      <xdr:spPr>
        <a:xfrm>
          <a:off x="4756151" y="2162493"/>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4</xdr:col>
      <xdr:colOff>68580</xdr:colOff>
      <xdr:row>9</xdr:row>
      <xdr:rowOff>36831</xdr:rowOff>
    </xdr:from>
    <xdr:to>
      <xdr:col>4</xdr:col>
      <xdr:colOff>316723</xdr:colOff>
      <xdr:row>9</xdr:row>
      <xdr:rowOff>224516</xdr:rowOff>
    </xdr:to>
    <xdr:sp macro="" textlink="">
      <xdr:nvSpPr>
        <xdr:cNvPr id="31" name="Right Arrow 10">
          <a:extLst>
            <a:ext uri="{FF2B5EF4-FFF2-40B4-BE49-F238E27FC236}">
              <a16:creationId xmlns:a16="http://schemas.microsoft.com/office/drawing/2014/main" id="{651008C7-3247-44A8-A7E6-ADDF159FDE73}"/>
            </a:ext>
          </a:extLst>
        </xdr:cNvPr>
        <xdr:cNvSpPr/>
      </xdr:nvSpPr>
      <xdr:spPr>
        <a:xfrm>
          <a:off x="4757738" y="3180081"/>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4</xdr:col>
      <xdr:colOff>70167</xdr:colOff>
      <xdr:row>12</xdr:row>
      <xdr:rowOff>46356</xdr:rowOff>
    </xdr:from>
    <xdr:to>
      <xdr:col>4</xdr:col>
      <xdr:colOff>318310</xdr:colOff>
      <xdr:row>12</xdr:row>
      <xdr:rowOff>226221</xdr:rowOff>
    </xdr:to>
    <xdr:sp macro="" textlink="">
      <xdr:nvSpPr>
        <xdr:cNvPr id="32" name="Right Arrow 10">
          <a:extLst>
            <a:ext uri="{FF2B5EF4-FFF2-40B4-BE49-F238E27FC236}">
              <a16:creationId xmlns:a16="http://schemas.microsoft.com/office/drawing/2014/main" id="{4B44FF3C-5F26-4750-B0EB-47EF8AFF14D2}"/>
            </a:ext>
          </a:extLst>
        </xdr:cNvPr>
        <xdr:cNvSpPr/>
      </xdr:nvSpPr>
      <xdr:spPr>
        <a:xfrm>
          <a:off x="4759325" y="4277044"/>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h-TH"/>
        </a:p>
      </xdr:txBody>
    </xdr:sp>
    <xdr:clientData/>
  </xdr:twoCellAnchor>
  <xdr:twoCellAnchor>
    <xdr:from>
      <xdr:col>6</xdr:col>
      <xdr:colOff>49213</xdr:colOff>
      <xdr:row>7</xdr:row>
      <xdr:rowOff>80962</xdr:rowOff>
    </xdr:from>
    <xdr:to>
      <xdr:col>6</xdr:col>
      <xdr:colOff>312661</xdr:colOff>
      <xdr:row>7</xdr:row>
      <xdr:rowOff>260827</xdr:rowOff>
    </xdr:to>
    <xdr:sp macro="" textlink="">
      <xdr:nvSpPr>
        <xdr:cNvPr id="33" name="Right Arrow 10">
          <a:extLst>
            <a:ext uri="{FF2B5EF4-FFF2-40B4-BE49-F238E27FC236}">
              <a16:creationId xmlns:a16="http://schemas.microsoft.com/office/drawing/2014/main" id="{3DBECBF1-CD30-4C4A-A412-63ECC1CD613F}"/>
            </a:ext>
          </a:extLst>
        </xdr:cNvPr>
        <xdr:cNvSpPr/>
      </xdr:nvSpPr>
      <xdr:spPr>
        <a:xfrm>
          <a:off x="7145338" y="2168525"/>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t>d</a:t>
          </a:r>
          <a:endParaRPr lang="th-TH"/>
        </a:p>
      </xdr:txBody>
    </xdr:sp>
    <xdr:clientData/>
  </xdr:twoCellAnchor>
  <xdr:twoCellAnchor>
    <xdr:from>
      <xdr:col>6</xdr:col>
      <xdr:colOff>42863</xdr:colOff>
      <xdr:row>9</xdr:row>
      <xdr:rowOff>100013</xdr:rowOff>
    </xdr:from>
    <xdr:to>
      <xdr:col>6</xdr:col>
      <xdr:colOff>296554</xdr:colOff>
      <xdr:row>9</xdr:row>
      <xdr:rowOff>270411</xdr:rowOff>
    </xdr:to>
    <xdr:sp macro="" textlink="">
      <xdr:nvSpPr>
        <xdr:cNvPr id="34" name="Right Arrow 10">
          <a:extLst>
            <a:ext uri="{FF2B5EF4-FFF2-40B4-BE49-F238E27FC236}">
              <a16:creationId xmlns:a16="http://schemas.microsoft.com/office/drawing/2014/main" id="{3758375C-69F7-4209-B882-25226D155D66}"/>
            </a:ext>
          </a:extLst>
        </xdr:cNvPr>
        <xdr:cNvSpPr/>
      </xdr:nvSpPr>
      <xdr:spPr>
        <a:xfrm>
          <a:off x="7138988" y="3233738"/>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t>d</a:t>
          </a:r>
          <a:endParaRPr lang="th-TH"/>
        </a:p>
      </xdr:txBody>
    </xdr:sp>
    <xdr:clientData/>
  </xdr:twoCellAnchor>
  <xdr:twoCellAnchor>
    <xdr:from>
      <xdr:col>6</xdr:col>
      <xdr:colOff>36513</xdr:colOff>
      <xdr:row>12</xdr:row>
      <xdr:rowOff>58738</xdr:rowOff>
    </xdr:from>
    <xdr:to>
      <xdr:col>6</xdr:col>
      <xdr:colOff>289423</xdr:colOff>
      <xdr:row>12</xdr:row>
      <xdr:rowOff>238603</xdr:rowOff>
    </xdr:to>
    <xdr:sp macro="" textlink="">
      <xdr:nvSpPr>
        <xdr:cNvPr id="35" name="Right Arrow 10">
          <a:extLst>
            <a:ext uri="{FF2B5EF4-FFF2-40B4-BE49-F238E27FC236}">
              <a16:creationId xmlns:a16="http://schemas.microsoft.com/office/drawing/2014/main" id="{571276B4-AEE3-4002-A2B4-533D7C7C5F9B}"/>
            </a:ext>
          </a:extLst>
        </xdr:cNvPr>
        <xdr:cNvSpPr/>
      </xdr:nvSpPr>
      <xdr:spPr>
        <a:xfrm>
          <a:off x="7132638" y="4298951"/>
          <a:ext cx="249788" cy="1798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t>d</a:t>
          </a:r>
          <a:endParaRPr lang="th-TH"/>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83820</xdr:colOff>
      <xdr:row>54</xdr:row>
      <xdr:rowOff>83820</xdr:rowOff>
    </xdr:from>
    <xdr:to>
      <xdr:col>6</xdr:col>
      <xdr:colOff>198097</xdr:colOff>
      <xdr:row>70</xdr:row>
      <xdr:rowOff>145441</xdr:rowOff>
    </xdr:to>
    <xdr:sp macro="" textlink="">
      <xdr:nvSpPr>
        <xdr:cNvPr id="2" name="วงเล็บปีกกาขวา 1">
          <a:extLst>
            <a:ext uri="{FF2B5EF4-FFF2-40B4-BE49-F238E27FC236}">
              <a16:creationId xmlns:a16="http://schemas.microsoft.com/office/drawing/2014/main" id="{751AB8BA-3F84-482D-BBBF-F565A1F70935}"/>
            </a:ext>
          </a:extLst>
        </xdr:cNvPr>
        <xdr:cNvSpPr/>
      </xdr:nvSpPr>
      <xdr:spPr>
        <a:xfrm>
          <a:off x="7302500" y="18097500"/>
          <a:ext cx="139700" cy="4127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h-TH"/>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NT\Profiles\a-twarya\Personal\INVOICEprototyp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3613;&#3638;&#3585;&#3629;&#3610;&#3619;&#3617;54\&#3649;&#3610;&#3610;&#3585;1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15;&#3629;&#3619;&#3660;&#3617;%20&#3626;&#3591;&#3611;%2066/00%20&#3649;&#3610;&#3610;&#3615;&#3629;&#3619;&#3660;&#3617;%20&#3588;&#3635;&#3586;&#3629;&#3611;&#3637;%2066/02%20&#3649;&#3610;&#3610;&#3615;&#3629;&#3619;&#3660;&#3617;&#3588;&#3635;&#3586;&#3629;&#3591;&#3611;&#3619;&#3632;&#3617;&#3634;&#3603;&#3611;&#3637;%202566%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oOpen Stub Data"/>
      <sheetName val="Invoice"/>
      <sheetName val="Macros"/>
      <sheetName val="ATW"/>
      <sheetName val="Lock"/>
      <sheetName val="Intl Data Table"/>
      <sheetName val="TemplateInformation"/>
      <sheetName val="Purchase Order"/>
      <sheetName val="Customize Your Purchase Order"/>
      <sheetName val="Main Sum (Hotel &amp; Residences)"/>
      <sheetName val="Cost Data"/>
      <sheetName val="Material"/>
      <sheetName val="2_3_1 อาคาร"/>
      <sheetName val="EXF"/>
      <sheetName val="Progress-All"/>
      <sheetName val="C(1)"/>
      <sheetName val="D&amp;E(1)"/>
      <sheetName val="สรุปราคา (EMC)"/>
      <sheetName val="cov-estimate"/>
      <sheetName val="Cost_Categories"/>
      <sheetName val="AutoOpen_Stub_Data"/>
      <sheetName val="Intl_Data_Table"/>
      <sheetName val="HVAC"/>
      <sheetName val="Purchase_Order"/>
      <sheetName val="Customize_Your_Purchase_Order"/>
      <sheetName val="SH-D"/>
      <sheetName val="basic rate"/>
      <sheetName val="ค่าวัสดุ"/>
      <sheetName val="Main_Sum_(Hotel_&amp;_Residences)"/>
      <sheetName val="Cost_Data"/>
      <sheetName val="2_3_1_อาคาร"/>
      <sheetName val="สรุปราคา_(EMC)"/>
      <sheetName val="INVOICEprototype1"/>
      <sheetName val="List"/>
      <sheetName val="SH-G"/>
      <sheetName val="SH-C"/>
      <sheetName val="Mat"/>
      <sheetName val="PRICE LIST"/>
      <sheetName val="BOX Cryostat Details"/>
      <sheetName val="Driver Linac Layout"/>
      <sheetName val="Inputs"/>
      <sheetName val="Magnet Details"/>
      <sheetName val="MASTER"/>
      <sheetName val="Assumption"/>
      <sheetName val="AutoOpen_Stub_Data3"/>
      <sheetName val="Intl_Data_Table3"/>
      <sheetName val="Purchase_Order3"/>
      <sheetName val="Customize_Your_Purchase_Order3"/>
      <sheetName val="Main_Sum_(Hotel_&amp;_Residences)3"/>
      <sheetName val="Cost_Data3"/>
      <sheetName val="2_3_1_อาคาร3"/>
      <sheetName val="สรุปราคา_(EMC)3"/>
      <sheetName val="basic_rate2"/>
      <sheetName val="PRICE_LIST2"/>
      <sheetName val="BOX_Cryostat_Details2"/>
      <sheetName val="Driver_Linac_Layout2"/>
      <sheetName val="Magnet_Details2"/>
      <sheetName val="AutoOpen_Stub_Data1"/>
      <sheetName val="Intl_Data_Table1"/>
      <sheetName val="Purchase_Order1"/>
      <sheetName val="Customize_Your_Purchase_Order1"/>
      <sheetName val="Main_Sum_(Hotel_&amp;_Residences)1"/>
      <sheetName val="Cost_Data1"/>
      <sheetName val="2_3_1_อาคาร1"/>
      <sheetName val="สรุปราคา_(EMC)1"/>
      <sheetName val="basic_rate"/>
      <sheetName val="PRICE_LIST"/>
      <sheetName val="BOX_Cryostat_Details"/>
      <sheetName val="Driver_Linac_Layout"/>
      <sheetName val="Magnet_Details"/>
      <sheetName val="AutoOpen_Stub_Data2"/>
      <sheetName val="Intl_Data_Table2"/>
      <sheetName val="Purchase_Order2"/>
      <sheetName val="Customize_Your_Purchase_Order2"/>
      <sheetName val="Main_Sum_(Hotel_&amp;_Residences)2"/>
      <sheetName val="Cost_Data2"/>
      <sheetName val="2_3_1_อาคาร2"/>
      <sheetName val="สรุปราคา_(EMC)2"/>
      <sheetName val="basic_rate1"/>
      <sheetName val="PRICE_LIST1"/>
      <sheetName val="BOX_Cryostat_Details1"/>
      <sheetName val="Driver_Linac_Layout1"/>
      <sheetName val="Magnet_Details1"/>
      <sheetName val="Cover"/>
      <sheetName val=""/>
      <sheetName val="DETAIL "/>
      <sheetName val="SUM-AIR-Submit"/>
      <sheetName val="Construction cost assumption"/>
      <sheetName val="JLL Assumption"/>
      <sheetName val="Sheet1"/>
      <sheetName val="Retail Program&amp;Rev Assumption"/>
      <sheetName val="สรุป"/>
      <sheetName val="boq"/>
      <sheetName val="Cctmst"/>
      <sheetName val="I-slab"/>
      <sheetName val="97 사업추정(WEKI)"/>
      <sheetName val="Customize Your Invoice"/>
      <sheetName val="SEA"/>
      <sheetName val="เงินกู้ธนชาติ"/>
      <sheetName val="10-1 Media"/>
      <sheetName val="10-cut"/>
      <sheetName val="เงินกู้ MGC"/>
      <sheetName val="Trial Balance"/>
      <sheetName val="Sol-Other"/>
      <sheetName val="TrialBalance Q3-2002"/>
      <sheetName val="Dec15"/>
      <sheetName val="DEC31"/>
      <sheetName val="Beam Gridline1-7"/>
      <sheetName val="I. Gen&amp;Proj Schd-Asm"/>
      <sheetName val="II. Proj Cost-Asm"/>
      <sheetName val="Code"/>
      <sheetName val="LITF"/>
      <sheetName val="Main Summary"/>
      <sheetName val="covere"/>
      <sheetName val="Daily Handover"/>
      <sheetName val="factors"/>
      <sheetName val="Mat_Source"/>
      <sheetName val="Cash Flow Internal"/>
      <sheetName val="DETAIL_"/>
      <sheetName val="SPEC PL1"/>
      <sheetName val="Submit#1_Oakwood Sukhumvit36"/>
      <sheetName val="CAPEX"/>
      <sheetName val="Capital Performance"/>
      <sheetName val="Cash Flow"/>
      <sheetName val="Cost Reductions"/>
      <sheetName val="PK Costs"/>
      <sheetName val="Cover Page"/>
      <sheetName val="Export"/>
      <sheetName val="Interdivisional"/>
      <sheetName val="Inventory"/>
      <sheetName val="Labour No.s"/>
      <sheetName val="LTIFR"/>
      <sheetName val="Market Share"/>
      <sheetName val="National Sales"/>
      <sheetName val="Overheads"/>
      <sheetName val="Packaging Products"/>
      <sheetName val="Pipe and Tube"/>
      <sheetName val="Production"/>
      <sheetName val="Profit Statement"/>
      <sheetName val="SVA"/>
      <sheetName val="CRITERIA1"/>
      <sheetName val="desc"/>
      <sheetName val="type"/>
      <sheetName val="Control"/>
      <sheetName val="Orig FC Pivot Table"/>
      <sheetName val="0398exp"/>
      <sheetName val="2004"/>
      <sheetName val="Mapping table"/>
      <sheetName val="DAY"/>
      <sheetName val="TABLE"/>
      <sheetName val="BUILD95"/>
      <sheetName val="แบบก.12"/>
      <sheetName val="ศูนย์สัตวศาสตร์ฯ"/>
      <sheetName val="ตัวอย่า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แบบก.10"/>
      <sheetName val="แบบก.11"/>
      <sheetName val="แบบก.12"/>
      <sheetName val="ต่อหน่วย"/>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หน้าปก"/>
      <sheetName val="16.Flow Chart"/>
      <sheetName val="17.งบประมาณ กิจกรรมหลัก"/>
      <sheetName val="18. แผนงาน-แผนเงิน"/>
      <sheetName val="ข้อ. 3 (14)"/>
      <sheetName val="19. งบประมาณ"/>
      <sheetName val="20.งบประมาณรายชนิดสัตว์"/>
      <sheetName val="21.รายละเอียดตัวคูณ "/>
      <sheetName val="21.1ค่าซ่อมแซมยานพาหนะ"/>
      <sheetName val="21.1 ค่าจ้างเหมาบริการ"/>
      <sheetName val="21.2 สรุปฝึกอบรมรายไตรมาส"/>
      <sheetName val="21.2-1 รายละเอียดฝึกอบรม(เอกชน)"/>
      <sheetName val="data ยานพาหนะ"/>
      <sheetName val="ตย. 21.3รายละเอียดฝึกอบรม"/>
      <sheetName val="21.2-2รายละเอียดฝึกอบรม(ราชการ)"/>
      <sheetName val="21.3ค่าวัสดุเชื้อเพลิง"/>
      <sheetName val="21.4คำของบลงทุน"/>
      <sheetName val="21.5 รายละเอียดงบเงินอุดหนุน"/>
      <sheetName val="21.6 สรุปรายละเอียดงบเงินอื่น"/>
      <sheetName val="21.6-1 คำชี้แจงต่างประเทศ"/>
      <sheetName val="ตย. 21.6-1 คำชี้แจงต่างประเทศ"/>
      <sheetName val="02 แบบฟอร์มคำของประมาณปี 2566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โปรดระบุ</v>
          </cell>
        </row>
        <row r="3">
          <cell r="A3" t="str">
            <v>ไม่มี</v>
          </cell>
        </row>
        <row r="4">
          <cell r="A4" t="str">
            <v>เที่ยว</v>
          </cell>
        </row>
        <row r="5">
          <cell r="A5" t="str">
            <v>คัน</v>
          </cell>
        </row>
      </sheetData>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5" totalsRowShown="0" headerRowDxfId="2">
  <autoFilter ref="A1:B5" xr:uid="{00000000-0009-0000-0100-000002000000}"/>
  <tableColumns count="2">
    <tableColumn id="1" xr3:uid="{00000000-0010-0000-0000-000001000000}" name="หน่วยนับ" dataDxfId="1"/>
    <tableColumn id="2" xr3:uid="{00000000-0010-0000-0000-000002000000}" name="ราคา"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view="pageBreakPreview" zoomScale="110" zoomScaleNormal="110" zoomScaleSheetLayoutView="110" workbookViewId="0">
      <selection activeCell="F10" sqref="F10"/>
    </sheetView>
  </sheetViews>
  <sheetFormatPr defaultRowHeight="30.75"/>
  <cols>
    <col min="1" max="3" width="30.7109375" style="184" customWidth="1"/>
    <col min="4" max="16384" width="9.140625" style="184"/>
  </cols>
  <sheetData>
    <row r="1" spans="1:3">
      <c r="A1" s="183"/>
    </row>
    <row r="2" spans="1:3">
      <c r="A2" s="183"/>
    </row>
    <row r="3" spans="1:3" ht="31.5" customHeight="1">
      <c r="A3" s="691" t="s">
        <v>446</v>
      </c>
      <c r="B3" s="691"/>
      <c r="C3" s="691"/>
    </row>
    <row r="4" spans="1:3" ht="31.5" customHeight="1">
      <c r="A4" s="691" t="s">
        <v>506</v>
      </c>
      <c r="B4" s="691"/>
      <c r="C4" s="691"/>
    </row>
    <row r="5" spans="1:3">
      <c r="A5" s="185"/>
    </row>
    <row r="6" spans="1:3" ht="31.5" customHeight="1">
      <c r="A6" s="691" t="s">
        <v>136</v>
      </c>
      <c r="B6" s="691"/>
      <c r="C6" s="691"/>
    </row>
    <row r="7" spans="1:3">
      <c r="A7" s="183"/>
    </row>
    <row r="8" spans="1:3">
      <c r="A8" s="183"/>
    </row>
    <row r="9" spans="1:3">
      <c r="A9" s="183"/>
    </row>
    <row r="10" spans="1:3">
      <c r="A10" s="692" t="s">
        <v>316</v>
      </c>
      <c r="B10" s="692"/>
      <c r="C10" s="692"/>
    </row>
    <row r="11" spans="1:3">
      <c r="A11" s="183"/>
    </row>
    <row r="12" spans="1:3">
      <c r="A12" s="183"/>
    </row>
    <row r="13" spans="1:3">
      <c r="A13" s="183"/>
    </row>
    <row r="14" spans="1:3">
      <c r="A14" s="183"/>
    </row>
  </sheetData>
  <mergeCells count="4">
    <mergeCell ref="A3:C3"/>
    <mergeCell ref="A4:C4"/>
    <mergeCell ref="A6:C6"/>
    <mergeCell ref="A10:C10"/>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14"/>
  <sheetViews>
    <sheetView view="pageBreakPreview" zoomScale="110" zoomScaleNormal="100" zoomScaleSheetLayoutView="110" workbookViewId="0">
      <pane xSplit="1" ySplit="3" topLeftCell="B4" activePane="bottomRight" state="frozen"/>
      <selection pane="topRight" activeCell="B1" sqref="B1"/>
      <selection pane="bottomLeft" activeCell="A4" sqref="A4"/>
      <selection pane="bottomRight" activeCell="K11" sqref="K11"/>
    </sheetView>
  </sheetViews>
  <sheetFormatPr defaultRowHeight="21"/>
  <cols>
    <col min="1" max="1" width="44.5703125" style="220" bestFit="1" customWidth="1"/>
    <col min="2" max="2" width="17.28515625" style="229" bestFit="1" customWidth="1"/>
    <col min="3" max="3" width="19.5703125" style="229" bestFit="1" customWidth="1"/>
    <col min="4" max="4" width="20.5703125" style="229" bestFit="1" customWidth="1"/>
    <col min="5" max="5" width="18" style="229" customWidth="1"/>
    <col min="6" max="6" width="40.85546875" style="220" customWidth="1"/>
    <col min="7" max="16384" width="9.140625" style="220"/>
  </cols>
  <sheetData>
    <row r="1" spans="1:6" s="216" customFormat="1" ht="42.6" customHeight="1">
      <c r="A1" s="763" t="s">
        <v>443</v>
      </c>
      <c r="B1" s="764"/>
      <c r="C1" s="764"/>
      <c r="D1" s="764"/>
      <c r="E1" s="764"/>
    </row>
    <row r="2" spans="1:6" s="216" customFormat="1" ht="46.9" customHeight="1" thickBot="1">
      <c r="A2" s="217" t="s">
        <v>159</v>
      </c>
      <c r="B2" s="222" t="s">
        <v>160</v>
      </c>
      <c r="C2" s="223" t="s">
        <v>258</v>
      </c>
      <c r="D2" s="223" t="s">
        <v>259</v>
      </c>
      <c r="E2" s="242" t="s">
        <v>161</v>
      </c>
      <c r="F2" s="241" t="s">
        <v>326</v>
      </c>
    </row>
    <row r="3" spans="1:6" s="216" customFormat="1" ht="21.75" thickBot="1">
      <c r="A3" s="218" t="s">
        <v>59</v>
      </c>
      <c r="B3" s="224"/>
      <c r="C3" s="224"/>
      <c r="D3" s="225"/>
      <c r="E3" s="240">
        <f>+E4+E81</f>
        <v>0</v>
      </c>
      <c r="F3" s="218"/>
    </row>
    <row r="4" spans="1:6" s="216" customFormat="1">
      <c r="A4" s="219" t="s">
        <v>155</v>
      </c>
      <c r="B4" s="226"/>
      <c r="C4" s="226"/>
      <c r="D4" s="226"/>
      <c r="E4" s="243">
        <f>+E5+E8+E11+E14+E17+E20+E23+E26+E29+E32+E35+E38+E41+E44+E47+E50+E53+E56+E59+E62+E65+E68+E71+E74+E77</f>
        <v>0</v>
      </c>
      <c r="F4" s="244"/>
    </row>
    <row r="5" spans="1:6">
      <c r="A5" s="239" t="s">
        <v>292</v>
      </c>
      <c r="B5" s="227">
        <f>+B6+B7</f>
        <v>0</v>
      </c>
      <c r="C5" s="227"/>
      <c r="D5" s="227"/>
      <c r="E5" s="227">
        <f>+E6+E7</f>
        <v>0</v>
      </c>
      <c r="F5" s="234"/>
    </row>
    <row r="6" spans="1:6">
      <c r="A6" s="237" t="s">
        <v>325</v>
      </c>
      <c r="B6" s="227"/>
      <c r="C6" s="227"/>
      <c r="D6" s="227"/>
      <c r="E6" s="235">
        <f>+B6*C6*D6</f>
        <v>0</v>
      </c>
      <c r="F6" s="234"/>
    </row>
    <row r="7" spans="1:6">
      <c r="A7" s="237" t="s">
        <v>324</v>
      </c>
      <c r="B7" s="227"/>
      <c r="C7" s="227"/>
      <c r="D7" s="227"/>
      <c r="E7" s="235">
        <f>+B7*C7*D7</f>
        <v>0</v>
      </c>
      <c r="F7" s="234"/>
    </row>
    <row r="8" spans="1:6">
      <c r="A8" s="239" t="s">
        <v>293</v>
      </c>
      <c r="B8" s="227">
        <f>+B9+B10</f>
        <v>0</v>
      </c>
      <c r="C8" s="227"/>
      <c r="D8" s="227"/>
      <c r="E8" s="235">
        <f>+E9+E10</f>
        <v>0</v>
      </c>
      <c r="F8" s="234"/>
    </row>
    <row r="9" spans="1:6">
      <c r="A9" s="237" t="s">
        <v>325</v>
      </c>
      <c r="B9" s="227"/>
      <c r="C9" s="227"/>
      <c r="D9" s="227"/>
      <c r="E9" s="235">
        <f>+B9*C9*D9</f>
        <v>0</v>
      </c>
      <c r="F9" s="234"/>
    </row>
    <row r="10" spans="1:6">
      <c r="A10" s="237" t="s">
        <v>324</v>
      </c>
      <c r="B10" s="227"/>
      <c r="C10" s="227"/>
      <c r="D10" s="227"/>
      <c r="E10" s="235">
        <f>+B10*C10*D10</f>
        <v>0</v>
      </c>
      <c r="F10" s="234"/>
    </row>
    <row r="11" spans="1:6">
      <c r="A11" s="239" t="s">
        <v>294</v>
      </c>
      <c r="B11" s="227">
        <f>+B12+B13</f>
        <v>0</v>
      </c>
      <c r="C11" s="227"/>
      <c r="D11" s="227"/>
      <c r="E11" s="235">
        <f>+E12+E13</f>
        <v>0</v>
      </c>
      <c r="F11" s="234"/>
    </row>
    <row r="12" spans="1:6">
      <c r="A12" s="237" t="s">
        <v>325</v>
      </c>
      <c r="B12" s="227"/>
      <c r="C12" s="227"/>
      <c r="D12" s="227"/>
      <c r="E12" s="235">
        <f>+B12*C12*D12</f>
        <v>0</v>
      </c>
      <c r="F12" s="234"/>
    </row>
    <row r="13" spans="1:6">
      <c r="A13" s="237" t="s">
        <v>324</v>
      </c>
      <c r="B13" s="227"/>
      <c r="C13" s="227"/>
      <c r="D13" s="227"/>
      <c r="E13" s="235">
        <f>+B13*C13*D13</f>
        <v>0</v>
      </c>
      <c r="F13" s="234"/>
    </row>
    <row r="14" spans="1:6">
      <c r="A14" s="239" t="s">
        <v>308</v>
      </c>
      <c r="B14" s="227">
        <f>+B15+B16</f>
        <v>0</v>
      </c>
      <c r="C14" s="227"/>
      <c r="D14" s="227"/>
      <c r="E14" s="235">
        <f>+E15+E16</f>
        <v>0</v>
      </c>
      <c r="F14" s="234"/>
    </row>
    <row r="15" spans="1:6">
      <c r="A15" s="237" t="s">
        <v>325</v>
      </c>
      <c r="B15" s="227"/>
      <c r="C15" s="227"/>
      <c r="D15" s="227"/>
      <c r="E15" s="235">
        <f>+B15*C15*D15</f>
        <v>0</v>
      </c>
      <c r="F15" s="234"/>
    </row>
    <row r="16" spans="1:6">
      <c r="A16" s="237" t="s">
        <v>324</v>
      </c>
      <c r="B16" s="227"/>
      <c r="C16" s="227"/>
      <c r="D16" s="227"/>
      <c r="E16" s="235">
        <f>+B16*C16*D16</f>
        <v>0</v>
      </c>
      <c r="F16" s="234"/>
    </row>
    <row r="17" spans="1:6">
      <c r="A17" s="239" t="s">
        <v>313</v>
      </c>
      <c r="B17" s="227">
        <f>+B18+B19</f>
        <v>0</v>
      </c>
      <c r="C17" s="227"/>
      <c r="D17" s="227"/>
      <c r="E17" s="235">
        <f>+E18+E19</f>
        <v>0</v>
      </c>
      <c r="F17" s="234"/>
    </row>
    <row r="18" spans="1:6">
      <c r="A18" s="237" t="s">
        <v>325</v>
      </c>
      <c r="B18" s="227"/>
      <c r="C18" s="227"/>
      <c r="D18" s="227"/>
      <c r="E18" s="235">
        <f>+B18*C18*D18</f>
        <v>0</v>
      </c>
      <c r="F18" s="234"/>
    </row>
    <row r="19" spans="1:6">
      <c r="A19" s="237" t="s">
        <v>324</v>
      </c>
      <c r="B19" s="227"/>
      <c r="C19" s="227"/>
      <c r="D19" s="227"/>
      <c r="E19" s="235">
        <f>+B19*C19*D19</f>
        <v>0</v>
      </c>
      <c r="F19" s="234"/>
    </row>
    <row r="20" spans="1:6">
      <c r="A20" s="239" t="s">
        <v>295</v>
      </c>
      <c r="B20" s="227">
        <f>+B21+B22</f>
        <v>0</v>
      </c>
      <c r="C20" s="227"/>
      <c r="D20" s="227"/>
      <c r="E20" s="235">
        <f>+E21+E22</f>
        <v>0</v>
      </c>
      <c r="F20" s="234"/>
    </row>
    <row r="21" spans="1:6">
      <c r="A21" s="237" t="s">
        <v>325</v>
      </c>
      <c r="B21" s="227"/>
      <c r="C21" s="227"/>
      <c r="D21" s="227"/>
      <c r="E21" s="235">
        <f>+B21*C21*D21</f>
        <v>0</v>
      </c>
      <c r="F21" s="234"/>
    </row>
    <row r="22" spans="1:6">
      <c r="A22" s="237" t="s">
        <v>324</v>
      </c>
      <c r="B22" s="227"/>
      <c r="C22" s="227"/>
      <c r="D22" s="227"/>
      <c r="E22" s="235">
        <f>+B22*C22*D22</f>
        <v>0</v>
      </c>
      <c r="F22" s="234"/>
    </row>
    <row r="23" spans="1:6">
      <c r="A23" s="239" t="s">
        <v>296</v>
      </c>
      <c r="B23" s="227">
        <f>+B24+B25</f>
        <v>0</v>
      </c>
      <c r="C23" s="227"/>
      <c r="D23" s="227"/>
      <c r="E23" s="235">
        <f>+E24+E25</f>
        <v>0</v>
      </c>
      <c r="F23" s="234"/>
    </row>
    <row r="24" spans="1:6">
      <c r="A24" s="237" t="s">
        <v>325</v>
      </c>
      <c r="B24" s="227"/>
      <c r="C24" s="227"/>
      <c r="D24" s="227"/>
      <c r="E24" s="235">
        <f>+B24*C24*D24</f>
        <v>0</v>
      </c>
      <c r="F24" s="234"/>
    </row>
    <row r="25" spans="1:6">
      <c r="A25" s="237" t="s">
        <v>324</v>
      </c>
      <c r="B25" s="227"/>
      <c r="C25" s="227"/>
      <c r="D25" s="227"/>
      <c r="E25" s="235">
        <f>+B25*C25*D25</f>
        <v>0</v>
      </c>
      <c r="F25" s="234"/>
    </row>
    <row r="26" spans="1:6">
      <c r="A26" s="239" t="s">
        <v>297</v>
      </c>
      <c r="B26" s="227">
        <f>+B27+B28</f>
        <v>0</v>
      </c>
      <c r="C26" s="227"/>
      <c r="D26" s="227"/>
      <c r="E26" s="235">
        <f>+E27+E28</f>
        <v>0</v>
      </c>
      <c r="F26" s="234"/>
    </row>
    <row r="27" spans="1:6">
      <c r="A27" s="237" t="s">
        <v>325</v>
      </c>
      <c r="B27" s="227"/>
      <c r="C27" s="227"/>
      <c r="D27" s="227"/>
      <c r="E27" s="235">
        <f>+B27*C27*D27</f>
        <v>0</v>
      </c>
      <c r="F27" s="234"/>
    </row>
    <row r="28" spans="1:6">
      <c r="A28" s="237" t="s">
        <v>324</v>
      </c>
      <c r="B28" s="227"/>
      <c r="C28" s="227"/>
      <c r="D28" s="227"/>
      <c r="E28" s="235">
        <f>+B28*C28*D28</f>
        <v>0</v>
      </c>
      <c r="F28" s="234"/>
    </row>
    <row r="29" spans="1:6">
      <c r="A29" s="239" t="s">
        <v>298</v>
      </c>
      <c r="B29" s="227">
        <f>+B30+B31</f>
        <v>0</v>
      </c>
      <c r="C29" s="227"/>
      <c r="D29" s="227"/>
      <c r="E29" s="235">
        <f>+E30+E31</f>
        <v>0</v>
      </c>
      <c r="F29" s="234"/>
    </row>
    <row r="30" spans="1:6">
      <c r="A30" s="237" t="s">
        <v>325</v>
      </c>
      <c r="B30" s="227"/>
      <c r="C30" s="227"/>
      <c r="D30" s="227"/>
      <c r="E30" s="235">
        <f>+B30*C30*D30</f>
        <v>0</v>
      </c>
      <c r="F30" s="234"/>
    </row>
    <row r="31" spans="1:6">
      <c r="A31" s="237" t="s">
        <v>324</v>
      </c>
      <c r="B31" s="227"/>
      <c r="C31" s="227"/>
      <c r="D31" s="227"/>
      <c r="E31" s="235">
        <f>+B31*C31*D31</f>
        <v>0</v>
      </c>
      <c r="F31" s="234"/>
    </row>
    <row r="32" spans="1:6">
      <c r="A32" s="239" t="s">
        <v>299</v>
      </c>
      <c r="B32" s="227">
        <f>+B33+B34</f>
        <v>0</v>
      </c>
      <c r="C32" s="227"/>
      <c r="D32" s="227"/>
      <c r="E32" s="235">
        <f>+E33+E34</f>
        <v>0</v>
      </c>
      <c r="F32" s="234"/>
    </row>
    <row r="33" spans="1:6">
      <c r="A33" s="237" t="s">
        <v>325</v>
      </c>
      <c r="B33" s="227"/>
      <c r="C33" s="227"/>
      <c r="D33" s="227"/>
      <c r="E33" s="235">
        <f>+B33*C33*D33</f>
        <v>0</v>
      </c>
      <c r="F33" s="234"/>
    </row>
    <row r="34" spans="1:6">
      <c r="A34" s="237" t="s">
        <v>324</v>
      </c>
      <c r="B34" s="227"/>
      <c r="C34" s="227"/>
      <c r="D34" s="227"/>
      <c r="E34" s="235">
        <f>+B34*C34*D34</f>
        <v>0</v>
      </c>
      <c r="F34" s="234"/>
    </row>
    <row r="35" spans="1:6">
      <c r="A35" s="239" t="s">
        <v>300</v>
      </c>
      <c r="B35" s="227">
        <f>+B36+B37</f>
        <v>0</v>
      </c>
      <c r="C35" s="227"/>
      <c r="D35" s="227"/>
      <c r="E35" s="235">
        <f>+E36+E37</f>
        <v>0</v>
      </c>
      <c r="F35" s="234"/>
    </row>
    <row r="36" spans="1:6">
      <c r="A36" s="237" t="s">
        <v>325</v>
      </c>
      <c r="B36" s="227"/>
      <c r="C36" s="227"/>
      <c r="D36" s="227"/>
      <c r="E36" s="235">
        <f>+B36*C36*D36</f>
        <v>0</v>
      </c>
      <c r="F36" s="234"/>
    </row>
    <row r="37" spans="1:6">
      <c r="A37" s="237" t="s">
        <v>324</v>
      </c>
      <c r="B37" s="227"/>
      <c r="C37" s="227"/>
      <c r="D37" s="227"/>
      <c r="E37" s="235">
        <f>+B37*C37*D37</f>
        <v>0</v>
      </c>
      <c r="F37" s="234"/>
    </row>
    <row r="38" spans="1:6">
      <c r="A38" s="239" t="s">
        <v>301</v>
      </c>
      <c r="B38" s="227">
        <f>+B39+B40</f>
        <v>0</v>
      </c>
      <c r="C38" s="227"/>
      <c r="D38" s="227"/>
      <c r="E38" s="235">
        <f>+E39+E40</f>
        <v>0</v>
      </c>
      <c r="F38" s="234"/>
    </row>
    <row r="39" spans="1:6">
      <c r="A39" s="237" t="s">
        <v>325</v>
      </c>
      <c r="B39" s="227"/>
      <c r="C39" s="227"/>
      <c r="D39" s="227"/>
      <c r="E39" s="235">
        <f>+B39*C39*D39</f>
        <v>0</v>
      </c>
      <c r="F39" s="234"/>
    </row>
    <row r="40" spans="1:6">
      <c r="A40" s="237" t="s">
        <v>324</v>
      </c>
      <c r="B40" s="227"/>
      <c r="C40" s="227"/>
      <c r="D40" s="227"/>
      <c r="E40" s="235">
        <f>+B40*C40*D40</f>
        <v>0</v>
      </c>
      <c r="F40" s="234"/>
    </row>
    <row r="41" spans="1:6">
      <c r="A41" s="239" t="s">
        <v>302</v>
      </c>
      <c r="B41" s="227">
        <f>+B42+B43</f>
        <v>0</v>
      </c>
      <c r="C41" s="227"/>
      <c r="D41" s="227"/>
      <c r="E41" s="235">
        <f>+E42+E43</f>
        <v>0</v>
      </c>
      <c r="F41" s="234"/>
    </row>
    <row r="42" spans="1:6">
      <c r="A42" s="237" t="s">
        <v>325</v>
      </c>
      <c r="B42" s="227"/>
      <c r="C42" s="227"/>
      <c r="D42" s="227"/>
      <c r="E42" s="235">
        <f>+B42*C42*D42</f>
        <v>0</v>
      </c>
      <c r="F42" s="234"/>
    </row>
    <row r="43" spans="1:6">
      <c r="A43" s="237" t="s">
        <v>324</v>
      </c>
      <c r="B43" s="227"/>
      <c r="C43" s="227"/>
      <c r="D43" s="227"/>
      <c r="E43" s="235">
        <f>+B43*C43*D43</f>
        <v>0</v>
      </c>
      <c r="F43" s="234"/>
    </row>
    <row r="44" spans="1:6">
      <c r="A44" s="239" t="s">
        <v>328</v>
      </c>
      <c r="B44" s="227">
        <f>+B45+B46</f>
        <v>0</v>
      </c>
      <c r="C44" s="227"/>
      <c r="D44" s="227"/>
      <c r="E44" s="235">
        <f>+E45+E46</f>
        <v>0</v>
      </c>
      <c r="F44" s="234"/>
    </row>
    <row r="45" spans="1:6">
      <c r="A45" s="237" t="s">
        <v>325</v>
      </c>
      <c r="B45" s="227"/>
      <c r="C45" s="227"/>
      <c r="D45" s="227"/>
      <c r="E45" s="235">
        <f>+B45*C45*D45</f>
        <v>0</v>
      </c>
      <c r="F45" s="234"/>
    </row>
    <row r="46" spans="1:6">
      <c r="A46" s="237" t="s">
        <v>324</v>
      </c>
      <c r="B46" s="227"/>
      <c r="C46" s="227"/>
      <c r="D46" s="227"/>
      <c r="E46" s="235">
        <f>+B46*C46*D46</f>
        <v>0</v>
      </c>
      <c r="F46" s="234"/>
    </row>
    <row r="47" spans="1:6">
      <c r="A47" s="239" t="s">
        <v>327</v>
      </c>
      <c r="B47" s="227">
        <f>+B48+B49</f>
        <v>0</v>
      </c>
      <c r="C47" s="227"/>
      <c r="D47" s="227"/>
      <c r="E47" s="235">
        <f>+E48+E49</f>
        <v>0</v>
      </c>
      <c r="F47" s="234"/>
    </row>
    <row r="48" spans="1:6">
      <c r="A48" s="237" t="s">
        <v>325</v>
      </c>
      <c r="B48" s="227"/>
      <c r="C48" s="227"/>
      <c r="D48" s="227"/>
      <c r="E48" s="235">
        <f>+B48*C48*D48</f>
        <v>0</v>
      </c>
      <c r="F48" s="234"/>
    </row>
    <row r="49" spans="1:6">
      <c r="A49" s="237" t="s">
        <v>324</v>
      </c>
      <c r="B49" s="227"/>
      <c r="C49" s="227"/>
      <c r="D49" s="227"/>
      <c r="E49" s="235">
        <f>+B49*C49*D49</f>
        <v>0</v>
      </c>
      <c r="F49" s="234"/>
    </row>
    <row r="50" spans="1:6">
      <c r="A50" s="239" t="s">
        <v>329</v>
      </c>
      <c r="B50" s="227">
        <f>+B51+B52</f>
        <v>0</v>
      </c>
      <c r="C50" s="227"/>
      <c r="D50" s="227"/>
      <c r="E50" s="235">
        <f>+E51+E52</f>
        <v>0</v>
      </c>
      <c r="F50" s="234"/>
    </row>
    <row r="51" spans="1:6">
      <c r="A51" s="237" t="s">
        <v>325</v>
      </c>
      <c r="B51" s="227"/>
      <c r="C51" s="227"/>
      <c r="D51" s="227"/>
      <c r="E51" s="235">
        <f>+B51*C51*D51</f>
        <v>0</v>
      </c>
      <c r="F51" s="234"/>
    </row>
    <row r="52" spans="1:6">
      <c r="A52" s="237" t="s">
        <v>324</v>
      </c>
      <c r="B52" s="227"/>
      <c r="C52" s="227"/>
      <c r="D52" s="227"/>
      <c r="E52" s="235">
        <f>+B52*C52*D52</f>
        <v>0</v>
      </c>
      <c r="F52" s="234"/>
    </row>
    <row r="53" spans="1:6">
      <c r="A53" s="239" t="s">
        <v>303</v>
      </c>
      <c r="B53" s="227">
        <f>+B54+B55</f>
        <v>0</v>
      </c>
      <c r="C53" s="227"/>
      <c r="D53" s="227"/>
      <c r="E53" s="235">
        <f>+E54+E55</f>
        <v>0</v>
      </c>
      <c r="F53" s="234"/>
    </row>
    <row r="54" spans="1:6">
      <c r="A54" s="237" t="s">
        <v>325</v>
      </c>
      <c r="B54" s="227"/>
      <c r="C54" s="227"/>
      <c r="D54" s="227"/>
      <c r="E54" s="235">
        <f>+B54*C54*D54</f>
        <v>0</v>
      </c>
      <c r="F54" s="234"/>
    </row>
    <row r="55" spans="1:6">
      <c r="A55" s="237" t="s">
        <v>324</v>
      </c>
      <c r="B55" s="227"/>
      <c r="C55" s="227"/>
      <c r="D55" s="227"/>
      <c r="E55" s="235">
        <f>+B55*C55*D55</f>
        <v>0</v>
      </c>
      <c r="F55" s="234"/>
    </row>
    <row r="56" spans="1:6">
      <c r="A56" s="239" t="s">
        <v>304</v>
      </c>
      <c r="B56" s="227">
        <f>+B57+B58</f>
        <v>0</v>
      </c>
      <c r="C56" s="227"/>
      <c r="D56" s="227"/>
      <c r="E56" s="235">
        <f>+E57+E58</f>
        <v>0</v>
      </c>
      <c r="F56" s="234"/>
    </row>
    <row r="57" spans="1:6">
      <c r="A57" s="237" t="s">
        <v>325</v>
      </c>
      <c r="B57" s="227"/>
      <c r="C57" s="227"/>
      <c r="D57" s="227"/>
      <c r="E57" s="235">
        <f>+B57*C57*D57</f>
        <v>0</v>
      </c>
      <c r="F57" s="234"/>
    </row>
    <row r="58" spans="1:6">
      <c r="A58" s="237" t="s">
        <v>324</v>
      </c>
      <c r="B58" s="227"/>
      <c r="C58" s="227"/>
      <c r="D58" s="227"/>
      <c r="E58" s="235">
        <f>+B58*C58*D58</f>
        <v>0</v>
      </c>
      <c r="F58" s="234"/>
    </row>
    <row r="59" spans="1:6">
      <c r="A59" s="239" t="s">
        <v>305</v>
      </c>
      <c r="B59" s="227">
        <f>+B60+B61</f>
        <v>0</v>
      </c>
      <c r="C59" s="227"/>
      <c r="D59" s="227"/>
      <c r="E59" s="235">
        <f>+E60+E61</f>
        <v>0</v>
      </c>
      <c r="F59" s="234"/>
    </row>
    <row r="60" spans="1:6">
      <c r="A60" s="237" t="s">
        <v>325</v>
      </c>
      <c r="B60" s="227"/>
      <c r="C60" s="227"/>
      <c r="D60" s="227"/>
      <c r="E60" s="235">
        <f>+B60*C60*D60</f>
        <v>0</v>
      </c>
      <c r="F60" s="234"/>
    </row>
    <row r="61" spans="1:6">
      <c r="A61" s="237" t="s">
        <v>324</v>
      </c>
      <c r="B61" s="227"/>
      <c r="C61" s="227"/>
      <c r="D61" s="227"/>
      <c r="E61" s="235">
        <f>+B61*C61*D61</f>
        <v>0</v>
      </c>
      <c r="F61" s="234"/>
    </row>
    <row r="62" spans="1:6">
      <c r="A62" s="239" t="s">
        <v>306</v>
      </c>
      <c r="B62" s="227">
        <f>+B63+B64</f>
        <v>0</v>
      </c>
      <c r="C62" s="227"/>
      <c r="D62" s="227"/>
      <c r="E62" s="235">
        <f>+E63+E64</f>
        <v>0</v>
      </c>
      <c r="F62" s="234"/>
    </row>
    <row r="63" spans="1:6">
      <c r="A63" s="237" t="s">
        <v>325</v>
      </c>
      <c r="B63" s="227"/>
      <c r="C63" s="227"/>
      <c r="D63" s="227"/>
      <c r="E63" s="235">
        <f>+B63*C63*D63</f>
        <v>0</v>
      </c>
      <c r="F63" s="234"/>
    </row>
    <row r="64" spans="1:6">
      <c r="A64" s="237" t="s">
        <v>324</v>
      </c>
      <c r="B64" s="227"/>
      <c r="C64" s="227"/>
      <c r="D64" s="227"/>
      <c r="E64" s="235">
        <f>+B64*C64*D64</f>
        <v>0</v>
      </c>
      <c r="F64" s="234"/>
    </row>
    <row r="65" spans="1:6" ht="42">
      <c r="A65" s="238" t="s">
        <v>307</v>
      </c>
      <c r="B65" s="227">
        <f>+B66+B67</f>
        <v>0</v>
      </c>
      <c r="C65" s="227"/>
      <c r="D65" s="227"/>
      <c r="E65" s="235">
        <f>+E66+E67</f>
        <v>0</v>
      </c>
      <c r="F65" s="234"/>
    </row>
    <row r="66" spans="1:6">
      <c r="A66" s="237" t="s">
        <v>325</v>
      </c>
      <c r="B66" s="227"/>
      <c r="C66" s="227"/>
      <c r="D66" s="227"/>
      <c r="E66" s="235">
        <f>+B66*C66*D66</f>
        <v>0</v>
      </c>
      <c r="F66" s="234"/>
    </row>
    <row r="67" spans="1:6">
      <c r="A67" s="237" t="s">
        <v>324</v>
      </c>
      <c r="B67" s="227"/>
      <c r="C67" s="227"/>
      <c r="D67" s="227"/>
      <c r="E67" s="235">
        <f>+B67*C67*D67</f>
        <v>0</v>
      </c>
      <c r="F67" s="234"/>
    </row>
    <row r="68" spans="1:6" ht="42">
      <c r="A68" s="238" t="s">
        <v>309</v>
      </c>
      <c r="B68" s="227">
        <f>+B69+B70</f>
        <v>0</v>
      </c>
      <c r="C68" s="227"/>
      <c r="D68" s="227"/>
      <c r="E68" s="235">
        <f>+E69+E70</f>
        <v>0</v>
      </c>
      <c r="F68" s="234"/>
    </row>
    <row r="69" spans="1:6">
      <c r="A69" s="237" t="s">
        <v>325</v>
      </c>
      <c r="B69" s="227"/>
      <c r="C69" s="227"/>
      <c r="D69" s="227"/>
      <c r="E69" s="235">
        <f>+B69*C69*D69</f>
        <v>0</v>
      </c>
      <c r="F69" s="234"/>
    </row>
    <row r="70" spans="1:6">
      <c r="A70" s="237" t="s">
        <v>324</v>
      </c>
      <c r="B70" s="227"/>
      <c r="C70" s="227"/>
      <c r="D70" s="227"/>
      <c r="E70" s="235">
        <f>+B70*C70*D70</f>
        <v>0</v>
      </c>
      <c r="F70" s="234"/>
    </row>
    <row r="71" spans="1:6">
      <c r="A71" s="239" t="s">
        <v>310</v>
      </c>
      <c r="B71" s="227">
        <f>+B72+B73</f>
        <v>0</v>
      </c>
      <c r="C71" s="227"/>
      <c r="D71" s="227"/>
      <c r="E71" s="235">
        <f>+E72+E73</f>
        <v>0</v>
      </c>
      <c r="F71" s="234"/>
    </row>
    <row r="72" spans="1:6">
      <c r="A72" s="237" t="s">
        <v>325</v>
      </c>
      <c r="B72" s="227"/>
      <c r="C72" s="227"/>
      <c r="D72" s="227"/>
      <c r="E72" s="235">
        <f>+B72*C72*D72</f>
        <v>0</v>
      </c>
      <c r="F72" s="234"/>
    </row>
    <row r="73" spans="1:6">
      <c r="A73" s="237" t="s">
        <v>324</v>
      </c>
      <c r="B73" s="227"/>
      <c r="C73" s="227"/>
      <c r="D73" s="227"/>
      <c r="E73" s="235">
        <f>+B73*C73*D73</f>
        <v>0</v>
      </c>
      <c r="F73" s="234"/>
    </row>
    <row r="74" spans="1:6" ht="42">
      <c r="A74" s="238" t="s">
        <v>311</v>
      </c>
      <c r="B74" s="227">
        <f>+B75+B76</f>
        <v>0</v>
      </c>
      <c r="C74" s="227"/>
      <c r="D74" s="227"/>
      <c r="E74" s="235">
        <f>+E75+E76</f>
        <v>0</v>
      </c>
      <c r="F74" s="234"/>
    </row>
    <row r="75" spans="1:6">
      <c r="A75" s="237" t="s">
        <v>325</v>
      </c>
      <c r="B75" s="227"/>
      <c r="C75" s="227"/>
      <c r="D75" s="227"/>
      <c r="E75" s="235">
        <f>+B75*C75*D75</f>
        <v>0</v>
      </c>
      <c r="F75" s="234"/>
    </row>
    <row r="76" spans="1:6">
      <c r="A76" s="237" t="s">
        <v>324</v>
      </c>
      <c r="B76" s="227"/>
      <c r="C76" s="227"/>
      <c r="D76" s="227"/>
      <c r="E76" s="235">
        <f>+B76*C76*D76</f>
        <v>0</v>
      </c>
      <c r="F76" s="234"/>
    </row>
    <row r="77" spans="1:6" ht="42">
      <c r="A77" s="238" t="s">
        <v>312</v>
      </c>
      <c r="B77" s="227">
        <f>+B78+B79</f>
        <v>0</v>
      </c>
      <c r="C77" s="227"/>
      <c r="D77" s="227"/>
      <c r="E77" s="235">
        <f>+E78+E79</f>
        <v>0</v>
      </c>
      <c r="F77" s="234"/>
    </row>
    <row r="78" spans="1:6">
      <c r="A78" s="237" t="s">
        <v>325</v>
      </c>
      <c r="B78" s="227"/>
      <c r="C78" s="227"/>
      <c r="D78" s="227"/>
      <c r="E78" s="235">
        <f>+B78*C78*D78</f>
        <v>0</v>
      </c>
      <c r="F78" s="234"/>
    </row>
    <row r="79" spans="1:6">
      <c r="A79" s="237" t="s">
        <v>324</v>
      </c>
      <c r="B79" s="227"/>
      <c r="C79" s="227"/>
      <c r="D79" s="227"/>
      <c r="E79" s="235">
        <f>+B79*C79*D79</f>
        <v>0</v>
      </c>
      <c r="F79" s="234"/>
    </row>
    <row r="80" spans="1:6">
      <c r="A80" s="221" t="s">
        <v>158</v>
      </c>
      <c r="B80" s="228" t="s">
        <v>56</v>
      </c>
      <c r="C80" s="228" t="s">
        <v>157</v>
      </c>
      <c r="D80" s="228" t="s">
        <v>156</v>
      </c>
      <c r="E80" s="236" t="s">
        <v>161</v>
      </c>
      <c r="F80" s="245"/>
    </row>
    <row r="81" spans="1:6" s="250" customFormat="1">
      <c r="A81" s="248" t="s">
        <v>330</v>
      </c>
      <c r="B81" s="246"/>
      <c r="C81" s="246"/>
      <c r="D81" s="246"/>
      <c r="E81" s="247">
        <f>SUM(E82:E114)</f>
        <v>0</v>
      </c>
      <c r="F81" s="249"/>
    </row>
    <row r="82" spans="1:6">
      <c r="A82" s="251" t="s">
        <v>262</v>
      </c>
      <c r="B82" s="227"/>
      <c r="C82" s="227"/>
      <c r="D82" s="227"/>
      <c r="E82" s="235"/>
      <c r="F82" s="234"/>
    </row>
    <row r="83" spans="1:6">
      <c r="A83" s="251"/>
      <c r="B83" s="227"/>
      <c r="C83" s="227"/>
      <c r="D83" s="227"/>
      <c r="E83" s="235"/>
      <c r="F83" s="234"/>
    </row>
    <row r="84" spans="1:6">
      <c r="A84" s="251"/>
      <c r="B84" s="227"/>
      <c r="C84" s="227"/>
      <c r="D84" s="227"/>
      <c r="E84" s="235"/>
      <c r="F84" s="234"/>
    </row>
    <row r="85" spans="1:6">
      <c r="A85" s="251"/>
      <c r="B85" s="227"/>
      <c r="C85" s="227"/>
      <c r="D85" s="227"/>
      <c r="E85" s="235"/>
      <c r="F85" s="234"/>
    </row>
    <row r="86" spans="1:6">
      <c r="A86" s="251"/>
      <c r="B86" s="227"/>
      <c r="C86" s="227"/>
      <c r="D86" s="227"/>
      <c r="E86" s="235"/>
      <c r="F86" s="234"/>
    </row>
    <row r="87" spans="1:6">
      <c r="A87" s="251"/>
      <c r="B87" s="227"/>
      <c r="C87" s="227"/>
      <c r="D87" s="227"/>
      <c r="E87" s="235"/>
      <c r="F87" s="234"/>
    </row>
    <row r="88" spans="1:6">
      <c r="A88" s="251"/>
      <c r="B88" s="227"/>
      <c r="C88" s="227"/>
      <c r="D88" s="227"/>
      <c r="E88" s="235"/>
      <c r="F88" s="234"/>
    </row>
    <row r="89" spans="1:6">
      <c r="A89" s="251"/>
      <c r="B89" s="227"/>
      <c r="C89" s="227"/>
      <c r="D89" s="227"/>
      <c r="E89" s="235"/>
      <c r="F89" s="234"/>
    </row>
    <row r="90" spans="1:6">
      <c r="A90" s="251"/>
      <c r="B90" s="227"/>
      <c r="C90" s="227"/>
      <c r="D90" s="227"/>
      <c r="E90" s="235"/>
      <c r="F90" s="234"/>
    </row>
    <row r="91" spans="1:6">
      <c r="A91" s="251"/>
      <c r="B91" s="227"/>
      <c r="C91" s="227"/>
      <c r="D91" s="227"/>
      <c r="E91" s="235"/>
      <c r="F91" s="234"/>
    </row>
    <row r="92" spans="1:6">
      <c r="A92" s="251"/>
      <c r="B92" s="227"/>
      <c r="C92" s="227"/>
      <c r="D92" s="227"/>
      <c r="E92" s="235"/>
      <c r="F92" s="234"/>
    </row>
    <row r="93" spans="1:6">
      <c r="A93" s="251"/>
      <c r="B93" s="227"/>
      <c r="C93" s="227"/>
      <c r="D93" s="227"/>
      <c r="E93" s="235"/>
      <c r="F93" s="234"/>
    </row>
    <row r="94" spans="1:6">
      <c r="A94" s="251"/>
      <c r="B94" s="227"/>
      <c r="C94" s="227"/>
      <c r="D94" s="227"/>
      <c r="E94" s="235"/>
      <c r="F94" s="234"/>
    </row>
    <row r="95" spans="1:6">
      <c r="A95" s="251"/>
      <c r="B95" s="227"/>
      <c r="C95" s="227"/>
      <c r="D95" s="227"/>
      <c r="E95" s="235"/>
      <c r="F95" s="234"/>
    </row>
    <row r="96" spans="1:6">
      <c r="A96" s="251"/>
      <c r="B96" s="227"/>
      <c r="C96" s="227"/>
      <c r="D96" s="227"/>
      <c r="E96" s="235"/>
      <c r="F96" s="234"/>
    </row>
    <row r="97" spans="1:6">
      <c r="A97" s="251"/>
      <c r="B97" s="227"/>
      <c r="C97" s="227"/>
      <c r="D97" s="227"/>
      <c r="E97" s="235"/>
      <c r="F97" s="234"/>
    </row>
    <row r="98" spans="1:6">
      <c r="A98" s="251"/>
      <c r="B98" s="227"/>
      <c r="C98" s="227"/>
      <c r="D98" s="227"/>
      <c r="E98" s="235"/>
      <c r="F98" s="234"/>
    </row>
    <row r="99" spans="1:6">
      <c r="A99" s="251"/>
      <c r="B99" s="227"/>
      <c r="C99" s="227"/>
      <c r="D99" s="227"/>
      <c r="E99" s="235"/>
      <c r="F99" s="234"/>
    </row>
    <row r="100" spans="1:6">
      <c r="A100" s="251"/>
      <c r="B100" s="227"/>
      <c r="C100" s="227"/>
      <c r="D100" s="227"/>
      <c r="E100" s="235"/>
      <c r="F100" s="234"/>
    </row>
    <row r="101" spans="1:6">
      <c r="A101" s="251"/>
      <c r="B101" s="227"/>
      <c r="C101" s="227"/>
      <c r="D101" s="227"/>
      <c r="E101" s="235"/>
      <c r="F101" s="234"/>
    </row>
    <row r="102" spans="1:6">
      <c r="A102" s="251"/>
      <c r="B102" s="227"/>
      <c r="C102" s="227"/>
      <c r="D102" s="227"/>
      <c r="E102" s="235"/>
      <c r="F102" s="234"/>
    </row>
    <row r="103" spans="1:6">
      <c r="A103" s="251"/>
      <c r="B103" s="227"/>
      <c r="C103" s="227"/>
      <c r="D103" s="227"/>
      <c r="E103" s="235"/>
      <c r="F103" s="234"/>
    </row>
    <row r="104" spans="1:6">
      <c r="A104" s="251"/>
      <c r="B104" s="227"/>
      <c r="C104" s="227"/>
      <c r="D104" s="227"/>
      <c r="E104" s="235"/>
      <c r="F104" s="234"/>
    </row>
    <row r="105" spans="1:6">
      <c r="A105" s="251"/>
      <c r="B105" s="227"/>
      <c r="C105" s="227"/>
      <c r="D105" s="227"/>
      <c r="E105" s="235"/>
      <c r="F105" s="234"/>
    </row>
    <row r="106" spans="1:6">
      <c r="A106" s="251"/>
      <c r="B106" s="227"/>
      <c r="C106" s="227"/>
      <c r="D106" s="227"/>
      <c r="E106" s="235"/>
      <c r="F106" s="234"/>
    </row>
    <row r="107" spans="1:6">
      <c r="A107" s="251"/>
      <c r="B107" s="227"/>
      <c r="C107" s="227"/>
      <c r="D107" s="227"/>
      <c r="E107" s="235"/>
      <c r="F107" s="234"/>
    </row>
    <row r="108" spans="1:6">
      <c r="A108" s="251"/>
      <c r="B108" s="227"/>
      <c r="C108" s="227"/>
      <c r="D108" s="227"/>
      <c r="E108" s="235"/>
      <c r="F108" s="234"/>
    </row>
    <row r="109" spans="1:6">
      <c r="A109" s="251"/>
      <c r="B109" s="227"/>
      <c r="C109" s="227"/>
      <c r="D109" s="227"/>
      <c r="E109" s="235"/>
      <c r="F109" s="234"/>
    </row>
    <row r="110" spans="1:6">
      <c r="A110" s="251"/>
      <c r="B110" s="227"/>
      <c r="C110" s="227"/>
      <c r="D110" s="227"/>
      <c r="E110" s="235"/>
      <c r="F110" s="234"/>
    </row>
    <row r="111" spans="1:6">
      <c r="A111" s="251"/>
      <c r="B111" s="227"/>
      <c r="C111" s="227"/>
      <c r="D111" s="227"/>
      <c r="E111" s="235"/>
      <c r="F111" s="234"/>
    </row>
    <row r="112" spans="1:6">
      <c r="A112" s="251"/>
      <c r="B112" s="227"/>
      <c r="C112" s="227"/>
      <c r="D112" s="227"/>
      <c r="E112" s="235"/>
      <c r="F112" s="234"/>
    </row>
    <row r="113" spans="1:6">
      <c r="A113" s="251"/>
      <c r="B113" s="227"/>
      <c r="C113" s="227"/>
      <c r="D113" s="227"/>
      <c r="E113" s="235"/>
      <c r="F113" s="234"/>
    </row>
    <row r="114" spans="1:6">
      <c r="A114" s="251"/>
      <c r="B114" s="227"/>
      <c r="C114" s="227"/>
      <c r="D114" s="227"/>
      <c r="E114" s="235"/>
      <c r="F114" s="234"/>
    </row>
  </sheetData>
  <sheetProtection algorithmName="SHA-512" hashValue="2tIh+GzvM8D4KjypphtGzklpvJi54ot4jOldIanT5OKRk9sxh6/TGHUPhAlWfMpQ3Goh8Pz+ww4g09q/N1oeuQ==" saltValue="6hGCdTxbHk4kWPyT1xFESQ==" spinCount="100000" sheet="1" objects="1" scenarios="1"/>
  <mergeCells count="1">
    <mergeCell ref="A1:E1"/>
  </mergeCells>
  <printOptions horizontalCentered="1"/>
  <pageMargins left="0.59055118110236227" right="0.59055118110236227" top="0.74803149606299213" bottom="0.74803149606299213" header="0.31496062992125984" footer="0.31496062992125984"/>
  <pageSetup paperSize="9" scale="61"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J53"/>
  <sheetViews>
    <sheetView view="pageBreakPreview" zoomScale="85" zoomScaleNormal="85" zoomScaleSheetLayoutView="85" workbookViewId="0">
      <pane xSplit="1" ySplit="5" topLeftCell="B6" activePane="bottomRight" state="frozen"/>
      <selection pane="topRight" activeCell="B1" sqref="B1"/>
      <selection pane="bottomLeft" activeCell="A6" sqref="A6"/>
      <selection pane="bottomRight" activeCell="I11" sqref="I11"/>
    </sheetView>
  </sheetViews>
  <sheetFormatPr defaultRowHeight="21"/>
  <cols>
    <col min="1" max="1" width="12.7109375" style="396" bestFit="1" customWidth="1"/>
    <col min="2" max="2" width="45.28515625" style="396" customWidth="1"/>
    <col min="3" max="3" width="23" style="399" customWidth="1"/>
    <col min="4" max="4" width="29.28515625" style="396" bestFit="1" customWidth="1"/>
    <col min="5" max="5" width="33.28515625" style="396" customWidth="1"/>
    <col min="6" max="6" width="45.28515625" style="396" customWidth="1"/>
    <col min="7" max="7" width="23.140625" style="399" customWidth="1"/>
    <col min="8" max="8" width="34.42578125" style="396" customWidth="1"/>
    <col min="9" max="9" width="33.28515625" style="396" customWidth="1"/>
    <col min="10" max="10" width="23" style="399" customWidth="1"/>
    <col min="11" max="16384" width="9.140625" style="396"/>
  </cols>
  <sheetData>
    <row r="1" spans="1:10" s="368" customFormat="1" ht="26.25">
      <c r="A1" s="400" t="s">
        <v>522</v>
      </c>
      <c r="B1" s="401"/>
      <c r="C1" s="401"/>
      <c r="D1" s="401"/>
      <c r="E1" s="401"/>
      <c r="F1" s="401"/>
      <c r="G1" s="401"/>
      <c r="H1" s="401"/>
      <c r="I1" s="401"/>
      <c r="J1" s="401"/>
    </row>
    <row r="2" spans="1:10" s="368" customFormat="1">
      <c r="A2" s="367" t="s">
        <v>179</v>
      </c>
      <c r="B2" s="367"/>
      <c r="C2" s="367"/>
      <c r="D2" s="367"/>
      <c r="E2" s="367"/>
      <c r="F2" s="367"/>
      <c r="G2" s="367"/>
      <c r="H2" s="367"/>
      <c r="I2" s="367"/>
      <c r="J2" s="367"/>
    </row>
    <row r="3" spans="1:10" s="393" customFormat="1">
      <c r="A3" s="388" t="s">
        <v>364</v>
      </c>
      <c r="B3" s="767" t="s">
        <v>112</v>
      </c>
      <c r="C3" s="768"/>
      <c r="D3" s="768"/>
      <c r="E3" s="769"/>
      <c r="F3" s="767" t="s">
        <v>100</v>
      </c>
      <c r="G3" s="768"/>
      <c r="H3" s="768"/>
      <c r="I3" s="769"/>
      <c r="J3" s="765" t="s">
        <v>59</v>
      </c>
    </row>
    <row r="4" spans="1:10" s="393" customFormat="1">
      <c r="A4" s="389"/>
      <c r="B4" s="390" t="s">
        <v>123</v>
      </c>
      <c r="C4" s="391" t="s">
        <v>4</v>
      </c>
      <c r="D4" s="394" t="s">
        <v>124</v>
      </c>
      <c r="E4" s="394" t="s">
        <v>125</v>
      </c>
      <c r="F4" s="390" t="s">
        <v>123</v>
      </c>
      <c r="G4" s="391" t="s">
        <v>4</v>
      </c>
      <c r="H4" s="394" t="s">
        <v>124</v>
      </c>
      <c r="I4" s="394" t="s">
        <v>125</v>
      </c>
      <c r="J4" s="766"/>
    </row>
    <row r="5" spans="1:10" s="395" customFormat="1" ht="21.75" thickBot="1">
      <c r="A5" s="375" t="s">
        <v>59</v>
      </c>
      <c r="B5" s="376"/>
      <c r="C5" s="377">
        <f>+C6+C27</f>
        <v>0</v>
      </c>
      <c r="D5" s="369"/>
      <c r="E5" s="369"/>
      <c r="F5" s="378"/>
      <c r="G5" s="377">
        <f>+G6+G27</f>
        <v>0</v>
      </c>
      <c r="H5" s="369"/>
      <c r="I5" s="369"/>
      <c r="J5" s="377">
        <f>+C5+G5</f>
        <v>0</v>
      </c>
    </row>
    <row r="6" spans="1:10" ht="21.75" thickTop="1">
      <c r="A6" s="379" t="s">
        <v>365</v>
      </c>
      <c r="B6" s="380"/>
      <c r="C6" s="381">
        <f>SUM(C7:C26)</f>
        <v>0</v>
      </c>
      <c r="D6" s="382"/>
      <c r="E6" s="382"/>
      <c r="F6" s="380"/>
      <c r="G6" s="381">
        <f>SUM(G7:G26)</f>
        <v>0</v>
      </c>
      <c r="H6" s="382"/>
      <c r="I6" s="382"/>
      <c r="J6" s="381">
        <f t="shared" ref="J6:J52" si="0">+C6+G6</f>
        <v>0</v>
      </c>
    </row>
    <row r="7" spans="1:10">
      <c r="A7" s="383"/>
      <c r="B7" s="383" t="str">
        <f>+'21.2-1 รายละเอียดฝึกอบรม(เอกชน)'!A11</f>
        <v>1. หลักสูตร...............................................</v>
      </c>
      <c r="C7" s="384">
        <f>+'21.2-1 รายละเอียดฝึกอบรม(เอกชน)'!H11</f>
        <v>0</v>
      </c>
      <c r="D7" s="370"/>
      <c r="E7" s="370"/>
      <c r="F7" s="383" t="str">
        <f>+'21.2-2รายละเอียดฝึกอบรม(ราชการ)'!A11</f>
        <v>1. หลักสูตร...............................................</v>
      </c>
      <c r="G7" s="384">
        <f>+'21.2-2รายละเอียดฝึกอบรม(ราชการ)'!H11</f>
        <v>0</v>
      </c>
      <c r="H7" s="370"/>
      <c r="I7" s="370"/>
      <c r="J7" s="384">
        <f t="shared" si="0"/>
        <v>0</v>
      </c>
    </row>
    <row r="8" spans="1:10">
      <c r="A8" s="383"/>
      <c r="B8" s="383" t="str">
        <f>+'21.2-1 รายละเอียดฝึกอบรม(เอกชน)'!A21</f>
        <v>2. หลักสูตร...............................................</v>
      </c>
      <c r="C8" s="385">
        <f>+'21.2-1 รายละเอียดฝึกอบรม(เอกชน)'!H21</f>
        <v>0</v>
      </c>
      <c r="D8" s="370"/>
      <c r="E8" s="370"/>
      <c r="F8" s="383" t="str">
        <f>+'21.2-2รายละเอียดฝึกอบรม(ราชการ)'!A20</f>
        <v>2. หลักสูตร...............................................</v>
      </c>
      <c r="G8" s="385">
        <f>+'21.2-2รายละเอียดฝึกอบรม(ราชการ)'!H20</f>
        <v>0</v>
      </c>
      <c r="H8" s="370"/>
      <c r="I8" s="370"/>
      <c r="J8" s="385">
        <f t="shared" si="0"/>
        <v>0</v>
      </c>
    </row>
    <row r="9" spans="1:10">
      <c r="A9" s="383"/>
      <c r="B9" s="383" t="str">
        <f>+'21.2-1 รายละเอียดฝึกอบรม(เอกชน)'!A31</f>
        <v>3. หลักสูตร...............................................</v>
      </c>
      <c r="C9" s="385">
        <f>+'21.2-1 รายละเอียดฝึกอบรม(เอกชน)'!H31</f>
        <v>0</v>
      </c>
      <c r="D9" s="370"/>
      <c r="E9" s="370"/>
      <c r="F9" s="383" t="str">
        <f>+'21.2-2รายละเอียดฝึกอบรม(ราชการ)'!A29</f>
        <v>3. หลักสูตร...............................................</v>
      </c>
      <c r="G9" s="385">
        <f>+'21.2-2รายละเอียดฝึกอบรม(ราชการ)'!H29</f>
        <v>0</v>
      </c>
      <c r="H9" s="370"/>
      <c r="I9" s="370"/>
      <c r="J9" s="385">
        <f t="shared" si="0"/>
        <v>0</v>
      </c>
    </row>
    <row r="10" spans="1:10">
      <c r="A10" s="383"/>
      <c r="B10" s="383" t="str">
        <f>+'21.2-1 รายละเอียดฝึกอบรม(เอกชน)'!A41</f>
        <v>4. หลักสูตร...............................................</v>
      </c>
      <c r="C10" s="385">
        <f>+'21.2-1 รายละเอียดฝึกอบรม(เอกชน)'!H41</f>
        <v>0</v>
      </c>
      <c r="D10" s="370"/>
      <c r="E10" s="370"/>
      <c r="F10" s="383" t="str">
        <f>+'21.2-2รายละเอียดฝึกอบรม(ราชการ)'!A38</f>
        <v>4. หลักสูตร...............................................</v>
      </c>
      <c r="G10" s="385">
        <f>+'21.2-2รายละเอียดฝึกอบรม(ราชการ)'!H38</f>
        <v>0</v>
      </c>
      <c r="H10" s="370"/>
      <c r="I10" s="370"/>
      <c r="J10" s="385">
        <f t="shared" si="0"/>
        <v>0</v>
      </c>
    </row>
    <row r="11" spans="1:10">
      <c r="A11" s="383"/>
      <c r="B11" s="383" t="str">
        <f>+'21.2-1 รายละเอียดฝึกอบรม(เอกชน)'!A51</f>
        <v>5. หลักสูตร...............................................</v>
      </c>
      <c r="C11" s="385">
        <f>+'21.2-1 รายละเอียดฝึกอบรม(เอกชน)'!H51</f>
        <v>0</v>
      </c>
      <c r="D11" s="370"/>
      <c r="E11" s="370"/>
      <c r="F11" s="383" t="str">
        <f>+'21.2-2รายละเอียดฝึกอบรม(ราชการ)'!A47</f>
        <v>5. หลักสูตร...............................................</v>
      </c>
      <c r="G11" s="385">
        <f>+'21.2-2รายละเอียดฝึกอบรม(ราชการ)'!H47</f>
        <v>0</v>
      </c>
      <c r="H11" s="370"/>
      <c r="I11" s="370"/>
      <c r="J11" s="385">
        <f t="shared" si="0"/>
        <v>0</v>
      </c>
    </row>
    <row r="12" spans="1:10">
      <c r="A12" s="383"/>
      <c r="B12" s="383" t="str">
        <f>+'21.2-1 รายละเอียดฝึกอบรม(เอกชน)'!A61</f>
        <v>6. หลักสูตร...............................................</v>
      </c>
      <c r="C12" s="385">
        <f>+'21.2-1 รายละเอียดฝึกอบรม(เอกชน)'!H61</f>
        <v>0</v>
      </c>
      <c r="D12" s="370"/>
      <c r="E12" s="370"/>
      <c r="F12" s="383" t="str">
        <f>+'21.2-2รายละเอียดฝึกอบรม(ราชการ)'!A56</f>
        <v>6. หลักสูตร...............................................</v>
      </c>
      <c r="G12" s="385">
        <f>+'21.2-2รายละเอียดฝึกอบรม(ราชการ)'!H56</f>
        <v>0</v>
      </c>
      <c r="H12" s="370"/>
      <c r="I12" s="370"/>
      <c r="J12" s="385">
        <f t="shared" si="0"/>
        <v>0</v>
      </c>
    </row>
    <row r="13" spans="1:10">
      <c r="A13" s="383"/>
      <c r="B13" s="383" t="str">
        <f>+'21.2-1 รายละเอียดฝึกอบรม(เอกชน)'!A71</f>
        <v>7. หลักสูตร...............................................</v>
      </c>
      <c r="C13" s="385">
        <f>+'21.2-1 รายละเอียดฝึกอบรม(เอกชน)'!H71</f>
        <v>0</v>
      </c>
      <c r="D13" s="370"/>
      <c r="E13" s="370"/>
      <c r="F13" s="383" t="str">
        <f>+'21.2-2รายละเอียดฝึกอบรม(ราชการ)'!A65</f>
        <v>7. หลักสูตร...............................................</v>
      </c>
      <c r="G13" s="385">
        <f>+'21.2-2รายละเอียดฝึกอบรม(ราชการ)'!H65</f>
        <v>0</v>
      </c>
      <c r="H13" s="370"/>
      <c r="I13" s="370"/>
      <c r="J13" s="385">
        <f t="shared" si="0"/>
        <v>0</v>
      </c>
    </row>
    <row r="14" spans="1:10">
      <c r="A14" s="383"/>
      <c r="B14" s="383" t="str">
        <f>+'21.2-1 รายละเอียดฝึกอบรม(เอกชน)'!A81</f>
        <v>8. หลักสูตร...............................................</v>
      </c>
      <c r="C14" s="385">
        <f>+'21.2-1 รายละเอียดฝึกอบรม(เอกชน)'!H81</f>
        <v>0</v>
      </c>
      <c r="D14" s="370"/>
      <c r="E14" s="370"/>
      <c r="F14" s="383" t="str">
        <f>+'21.2-2รายละเอียดฝึกอบรม(ราชการ)'!A74</f>
        <v>8. หลักสูตร...............................................</v>
      </c>
      <c r="G14" s="385">
        <f>+'21.2-2รายละเอียดฝึกอบรม(ราชการ)'!H74</f>
        <v>0</v>
      </c>
      <c r="H14" s="370"/>
      <c r="I14" s="370"/>
      <c r="J14" s="385">
        <f t="shared" si="0"/>
        <v>0</v>
      </c>
    </row>
    <row r="15" spans="1:10">
      <c r="A15" s="383"/>
      <c r="B15" s="383" t="str">
        <f>+'21.2-1 รายละเอียดฝึกอบรม(เอกชน)'!A91</f>
        <v>9. หลักสูตร...............................................</v>
      </c>
      <c r="C15" s="385">
        <f>+'21.2-1 รายละเอียดฝึกอบรม(เอกชน)'!H91</f>
        <v>0</v>
      </c>
      <c r="D15" s="370"/>
      <c r="E15" s="370"/>
      <c r="F15" s="383" t="str">
        <f>+'21.2-2รายละเอียดฝึกอบรม(ราชการ)'!A83</f>
        <v>9. หลักสูตร...............................................</v>
      </c>
      <c r="G15" s="385">
        <f>+'21.2-2รายละเอียดฝึกอบรม(ราชการ)'!H83</f>
        <v>0</v>
      </c>
      <c r="H15" s="370"/>
      <c r="I15" s="370"/>
      <c r="J15" s="385">
        <f t="shared" si="0"/>
        <v>0</v>
      </c>
    </row>
    <row r="16" spans="1:10">
      <c r="A16" s="383"/>
      <c r="B16" s="383" t="str">
        <f>+'21.2-1 รายละเอียดฝึกอบรม(เอกชน)'!A101</f>
        <v>10. หลักสูตร...............................................</v>
      </c>
      <c r="C16" s="385">
        <f>+'21.2-1 รายละเอียดฝึกอบรม(เอกชน)'!H101</f>
        <v>0</v>
      </c>
      <c r="D16" s="370"/>
      <c r="E16" s="370"/>
      <c r="F16" s="383" t="str">
        <f>+'21.2-2รายละเอียดฝึกอบรม(ราชการ)'!A92</f>
        <v>10. หลักสูตร...............................................</v>
      </c>
      <c r="G16" s="385">
        <f>+'21.2-2รายละเอียดฝึกอบรม(ราชการ)'!H92</f>
        <v>0</v>
      </c>
      <c r="H16" s="370"/>
      <c r="I16" s="370"/>
      <c r="J16" s="385">
        <f t="shared" si="0"/>
        <v>0</v>
      </c>
    </row>
    <row r="17" spans="1:10">
      <c r="A17" s="383"/>
      <c r="B17" s="383" t="str">
        <f>+'21.2-1 รายละเอียดฝึกอบรม(เอกชน)'!A111</f>
        <v>11. หลักสูตร...............................................</v>
      </c>
      <c r="C17" s="385">
        <f>+'21.2-1 รายละเอียดฝึกอบรม(เอกชน)'!H111</f>
        <v>0</v>
      </c>
      <c r="D17" s="370"/>
      <c r="E17" s="370"/>
      <c r="F17" s="383" t="str">
        <f>+'21.2-2รายละเอียดฝึกอบรม(ราชการ)'!A101</f>
        <v>11. หลักสูตร...............................................</v>
      </c>
      <c r="G17" s="385">
        <f>+'21.2-2รายละเอียดฝึกอบรม(ราชการ)'!H101</f>
        <v>0</v>
      </c>
      <c r="H17" s="370"/>
      <c r="I17" s="370"/>
      <c r="J17" s="385">
        <f t="shared" si="0"/>
        <v>0</v>
      </c>
    </row>
    <row r="18" spans="1:10">
      <c r="A18" s="383"/>
      <c r="B18" s="383" t="str">
        <f>+'21.2-1 รายละเอียดฝึกอบรม(เอกชน)'!A121</f>
        <v>12. หลักสูตร...............................................</v>
      </c>
      <c r="C18" s="385">
        <f>+'21.2-1 รายละเอียดฝึกอบรม(เอกชน)'!H121</f>
        <v>0</v>
      </c>
      <c r="D18" s="370"/>
      <c r="E18" s="370"/>
      <c r="F18" s="383" t="str">
        <f>+'21.2-2รายละเอียดฝึกอบรม(ราชการ)'!A110</f>
        <v>12. หลักสูตร...............................................</v>
      </c>
      <c r="G18" s="385">
        <f>+'21.2-2รายละเอียดฝึกอบรม(ราชการ)'!H110</f>
        <v>0</v>
      </c>
      <c r="H18" s="370"/>
      <c r="I18" s="370"/>
      <c r="J18" s="385">
        <f t="shared" si="0"/>
        <v>0</v>
      </c>
    </row>
    <row r="19" spans="1:10">
      <c r="A19" s="383"/>
      <c r="B19" s="383" t="str">
        <f>+'21.2-1 รายละเอียดฝึกอบรม(เอกชน)'!A131</f>
        <v>13. หลักสูตร...............................................</v>
      </c>
      <c r="C19" s="385">
        <f>+'21.2-1 รายละเอียดฝึกอบรม(เอกชน)'!H131</f>
        <v>0</v>
      </c>
      <c r="D19" s="370"/>
      <c r="E19" s="370"/>
      <c r="F19" s="383" t="str">
        <f>+'21.2-2รายละเอียดฝึกอบรม(ราชการ)'!A119</f>
        <v>13. หลักสูตร...............................................</v>
      </c>
      <c r="G19" s="385">
        <f>+'21.2-2รายละเอียดฝึกอบรม(ราชการ)'!H119</f>
        <v>0</v>
      </c>
      <c r="H19" s="370"/>
      <c r="I19" s="370"/>
      <c r="J19" s="385">
        <f t="shared" si="0"/>
        <v>0</v>
      </c>
    </row>
    <row r="20" spans="1:10">
      <c r="A20" s="383"/>
      <c r="B20" s="383" t="str">
        <f>+'21.2-1 รายละเอียดฝึกอบรม(เอกชน)'!A141</f>
        <v>14. หลักสูตร...............................................</v>
      </c>
      <c r="C20" s="385">
        <f>+'21.2-1 รายละเอียดฝึกอบรม(เอกชน)'!H141</f>
        <v>0</v>
      </c>
      <c r="D20" s="370"/>
      <c r="E20" s="370"/>
      <c r="F20" s="383" t="str">
        <f>+'21.2-2รายละเอียดฝึกอบรม(ราชการ)'!A128</f>
        <v>14. หลักสูตร...............................................</v>
      </c>
      <c r="G20" s="385">
        <f>+'21.2-2รายละเอียดฝึกอบรม(ราชการ)'!H128</f>
        <v>0</v>
      </c>
      <c r="H20" s="370"/>
      <c r="I20" s="370"/>
      <c r="J20" s="385">
        <f t="shared" si="0"/>
        <v>0</v>
      </c>
    </row>
    <row r="21" spans="1:10">
      <c r="A21" s="383"/>
      <c r="B21" s="383" t="str">
        <f>+'21.2-1 รายละเอียดฝึกอบรม(เอกชน)'!A151</f>
        <v>15. หลักสูตร...............................................</v>
      </c>
      <c r="C21" s="385">
        <f>+'21.2-1 รายละเอียดฝึกอบรม(เอกชน)'!H151</f>
        <v>0</v>
      </c>
      <c r="D21" s="370"/>
      <c r="E21" s="370"/>
      <c r="F21" s="383" t="str">
        <f>+'21.2-2รายละเอียดฝึกอบรม(ราชการ)'!A137</f>
        <v>15. หลักสูตร...............................................</v>
      </c>
      <c r="G21" s="385">
        <f>+'21.2-2รายละเอียดฝึกอบรม(ราชการ)'!H137</f>
        <v>0</v>
      </c>
      <c r="H21" s="370"/>
      <c r="I21" s="370"/>
      <c r="J21" s="385">
        <f t="shared" si="0"/>
        <v>0</v>
      </c>
    </row>
    <row r="22" spans="1:10">
      <c r="A22" s="383"/>
      <c r="B22" s="383" t="str">
        <f>+'21.2-1 รายละเอียดฝึกอบรม(เอกชน)'!A161</f>
        <v>16. หลักสูตร...............................................</v>
      </c>
      <c r="C22" s="385">
        <f>+'21.2-1 รายละเอียดฝึกอบรม(เอกชน)'!H161</f>
        <v>0</v>
      </c>
      <c r="D22" s="370"/>
      <c r="E22" s="370"/>
      <c r="F22" s="383" t="str">
        <f>+'21.2-2รายละเอียดฝึกอบรม(ราชการ)'!A146</f>
        <v>16. หลักสูตร...............................................</v>
      </c>
      <c r="G22" s="385">
        <f>+'21.2-2รายละเอียดฝึกอบรม(ราชการ)'!H146</f>
        <v>0</v>
      </c>
      <c r="H22" s="370"/>
      <c r="I22" s="370"/>
      <c r="J22" s="385">
        <f t="shared" si="0"/>
        <v>0</v>
      </c>
    </row>
    <row r="23" spans="1:10">
      <c r="A23" s="383"/>
      <c r="B23" s="383" t="str">
        <f>+'21.2-1 รายละเอียดฝึกอบรม(เอกชน)'!A171</f>
        <v>17. หลักสูตร...............................................</v>
      </c>
      <c r="C23" s="385">
        <f>+'21.2-1 รายละเอียดฝึกอบรม(เอกชน)'!H171</f>
        <v>0</v>
      </c>
      <c r="D23" s="370"/>
      <c r="E23" s="370"/>
      <c r="F23" s="383" t="str">
        <f>+'21.2-2รายละเอียดฝึกอบรม(ราชการ)'!A155</f>
        <v>17. หลักสูตร...............................................</v>
      </c>
      <c r="G23" s="385">
        <f>+'21.2-2รายละเอียดฝึกอบรม(ราชการ)'!H155</f>
        <v>0</v>
      </c>
      <c r="H23" s="370"/>
      <c r="I23" s="370"/>
      <c r="J23" s="385">
        <f t="shared" si="0"/>
        <v>0</v>
      </c>
    </row>
    <row r="24" spans="1:10">
      <c r="A24" s="383"/>
      <c r="B24" s="383" t="str">
        <f>+'21.2-1 รายละเอียดฝึกอบรม(เอกชน)'!A181</f>
        <v>18. หลักสูตร...............................................</v>
      </c>
      <c r="C24" s="385">
        <f>+'21.2-1 รายละเอียดฝึกอบรม(เอกชน)'!H181</f>
        <v>0</v>
      </c>
      <c r="D24" s="370"/>
      <c r="E24" s="370"/>
      <c r="F24" s="383" t="str">
        <f>+'21.2-2รายละเอียดฝึกอบรม(ราชการ)'!A164</f>
        <v>18. หลักสูตร...............................................</v>
      </c>
      <c r="G24" s="385">
        <f>+'21.2-2รายละเอียดฝึกอบรม(ราชการ)'!H164</f>
        <v>0</v>
      </c>
      <c r="H24" s="370"/>
      <c r="I24" s="370"/>
      <c r="J24" s="385">
        <f t="shared" si="0"/>
        <v>0</v>
      </c>
    </row>
    <row r="25" spans="1:10">
      <c r="A25" s="383"/>
      <c r="B25" s="383" t="str">
        <f>+'21.2-1 รายละเอียดฝึกอบรม(เอกชน)'!A191</f>
        <v>19. หลักสูตร...............................................</v>
      </c>
      <c r="C25" s="385">
        <f>+'21.2-1 รายละเอียดฝึกอบรม(เอกชน)'!H191</f>
        <v>0</v>
      </c>
      <c r="D25" s="370"/>
      <c r="E25" s="370"/>
      <c r="F25" s="383" t="str">
        <f>+'21.2-2รายละเอียดฝึกอบรม(ราชการ)'!A173</f>
        <v>19. หลักสูตร...............................................</v>
      </c>
      <c r="G25" s="385">
        <f>+'21.2-2รายละเอียดฝึกอบรม(ราชการ)'!H173</f>
        <v>0</v>
      </c>
      <c r="H25" s="370"/>
      <c r="I25" s="370"/>
      <c r="J25" s="385">
        <f t="shared" si="0"/>
        <v>0</v>
      </c>
    </row>
    <row r="26" spans="1:10">
      <c r="A26" s="383"/>
      <c r="B26" s="383" t="str">
        <f>+'21.2-1 รายละเอียดฝึกอบรม(เอกชน)'!A201</f>
        <v>20. หลักสูตร...............................................</v>
      </c>
      <c r="C26" s="385">
        <f>+'21.2-1 รายละเอียดฝึกอบรม(เอกชน)'!H201</f>
        <v>0</v>
      </c>
      <c r="D26" s="370"/>
      <c r="E26" s="370"/>
      <c r="F26" s="383" t="str">
        <f>+'21.2-2รายละเอียดฝึกอบรม(ราชการ)'!A182</f>
        <v>20. หลักสูตร...............................................</v>
      </c>
      <c r="G26" s="385">
        <f>+'21.2-2รายละเอียดฝึกอบรม(ราชการ)'!H182</f>
        <v>0</v>
      </c>
      <c r="H26" s="370"/>
      <c r="I26" s="370"/>
      <c r="J26" s="385">
        <f t="shared" si="0"/>
        <v>0</v>
      </c>
    </row>
    <row r="27" spans="1:10" s="392" customFormat="1">
      <c r="A27" s="371" t="s">
        <v>366</v>
      </c>
      <c r="B27" s="372"/>
      <c r="C27" s="373">
        <f>SUM(C28:C52)</f>
        <v>0</v>
      </c>
      <c r="D27" s="374"/>
      <c r="E27" s="374"/>
      <c r="F27" s="372"/>
      <c r="G27" s="373">
        <f>SUM(G28:G52)</f>
        <v>0</v>
      </c>
      <c r="H27" s="374"/>
      <c r="I27" s="374"/>
      <c r="J27" s="373">
        <f t="shared" si="0"/>
        <v>0</v>
      </c>
    </row>
    <row r="28" spans="1:10">
      <c r="A28" s="386"/>
      <c r="B28" s="383" t="str">
        <f>+'21.2-1 รายละเอียดฝึกอบรม(เอกชน)'!A212</f>
        <v>1. หลักสูตร...............................................</v>
      </c>
      <c r="C28" s="385">
        <f>+'21.2-1 รายละเอียดฝึกอบรม(เอกชน)'!H212</f>
        <v>0</v>
      </c>
      <c r="D28" s="370"/>
      <c r="E28" s="370"/>
      <c r="F28" s="383" t="str">
        <f>+'21.2-2รายละเอียดฝึกอบรม(ราชการ)'!A192</f>
        <v>1. หลักสูตร...............................................</v>
      </c>
      <c r="G28" s="385">
        <f>+'21.2-2รายละเอียดฝึกอบรม(ราชการ)'!H192</f>
        <v>0</v>
      </c>
      <c r="H28" s="370"/>
      <c r="I28" s="370"/>
      <c r="J28" s="385">
        <f t="shared" si="0"/>
        <v>0</v>
      </c>
    </row>
    <row r="29" spans="1:10">
      <c r="A29" s="383"/>
      <c r="B29" s="383" t="str">
        <f>+'21.2-1 รายละเอียดฝึกอบรม(เอกชน)'!A222</f>
        <v>2. หลักสูตร...............................................</v>
      </c>
      <c r="C29" s="385">
        <f>+'21.2-1 รายละเอียดฝึกอบรม(เอกชน)'!H222</f>
        <v>0</v>
      </c>
      <c r="D29" s="370"/>
      <c r="E29" s="370"/>
      <c r="F29" s="383" t="str">
        <f>+'21.2-2รายละเอียดฝึกอบรม(ราชการ)'!A201</f>
        <v>2. หลักสูตร...............................................</v>
      </c>
      <c r="G29" s="385">
        <f>+'21.2-2รายละเอียดฝึกอบรม(ราชการ)'!H201</f>
        <v>0</v>
      </c>
      <c r="H29" s="370"/>
      <c r="I29" s="370"/>
      <c r="J29" s="385">
        <f t="shared" si="0"/>
        <v>0</v>
      </c>
    </row>
    <row r="30" spans="1:10">
      <c r="A30" s="383"/>
      <c r="B30" s="383" t="str">
        <f>+'21.2-1 รายละเอียดฝึกอบรม(เอกชน)'!A232</f>
        <v>3. หลักสูตร...............................................</v>
      </c>
      <c r="C30" s="385">
        <f>+'21.2-1 รายละเอียดฝึกอบรม(เอกชน)'!H232</f>
        <v>0</v>
      </c>
      <c r="D30" s="370"/>
      <c r="E30" s="370"/>
      <c r="F30" s="383" t="str">
        <f>+'21.2-2รายละเอียดฝึกอบรม(ราชการ)'!A210</f>
        <v>3. หลักสูตร...............................................</v>
      </c>
      <c r="G30" s="385">
        <f>+'21.2-2รายละเอียดฝึกอบรม(ราชการ)'!H210</f>
        <v>0</v>
      </c>
      <c r="H30" s="370"/>
      <c r="I30" s="370"/>
      <c r="J30" s="385">
        <f t="shared" si="0"/>
        <v>0</v>
      </c>
    </row>
    <row r="31" spans="1:10">
      <c r="A31" s="383"/>
      <c r="B31" s="383" t="str">
        <f>+'21.2-1 รายละเอียดฝึกอบรม(เอกชน)'!A242</f>
        <v>4. หลักสูตร...............................................</v>
      </c>
      <c r="C31" s="385">
        <f>+'21.2-1 รายละเอียดฝึกอบรม(เอกชน)'!H242</f>
        <v>0</v>
      </c>
      <c r="D31" s="370"/>
      <c r="E31" s="370"/>
      <c r="F31" s="383" t="str">
        <f>+'21.2-2รายละเอียดฝึกอบรม(ราชการ)'!A219</f>
        <v>4. หลักสูตร...............................................</v>
      </c>
      <c r="G31" s="385">
        <f>+'21.2-2รายละเอียดฝึกอบรม(ราชการ)'!H219</f>
        <v>0</v>
      </c>
      <c r="H31" s="370"/>
      <c r="I31" s="370"/>
      <c r="J31" s="385">
        <f t="shared" si="0"/>
        <v>0</v>
      </c>
    </row>
    <row r="32" spans="1:10">
      <c r="A32" s="383"/>
      <c r="B32" s="383" t="str">
        <f>+'21.2-1 รายละเอียดฝึกอบรม(เอกชน)'!A252</f>
        <v>5. หลักสูตร...............................................</v>
      </c>
      <c r="C32" s="385">
        <f>+'21.2-1 รายละเอียดฝึกอบรม(เอกชน)'!H252</f>
        <v>0</v>
      </c>
      <c r="D32" s="370"/>
      <c r="E32" s="370"/>
      <c r="F32" s="383" t="str">
        <f>+'21.2-2รายละเอียดฝึกอบรม(ราชการ)'!A228</f>
        <v>5. หลักสูตร...............................................</v>
      </c>
      <c r="G32" s="385">
        <f>+'21.2-2รายละเอียดฝึกอบรม(ราชการ)'!H228</f>
        <v>0</v>
      </c>
      <c r="H32" s="370"/>
      <c r="I32" s="370"/>
      <c r="J32" s="385">
        <f t="shared" si="0"/>
        <v>0</v>
      </c>
    </row>
    <row r="33" spans="1:10">
      <c r="A33" s="383"/>
      <c r="B33" s="383" t="str">
        <f>+'21.2-1 รายละเอียดฝึกอบรม(เอกชน)'!A262</f>
        <v>6. หลักสูตร...............................................</v>
      </c>
      <c r="C33" s="385">
        <f>+'21.2-1 รายละเอียดฝึกอบรม(เอกชน)'!H262</f>
        <v>0</v>
      </c>
      <c r="D33" s="370"/>
      <c r="E33" s="370"/>
      <c r="F33" s="383" t="str">
        <f>+'21.2-2รายละเอียดฝึกอบรม(ราชการ)'!A237</f>
        <v>6. หลักสูตร...............................................</v>
      </c>
      <c r="G33" s="385">
        <f>+'21.2-2รายละเอียดฝึกอบรม(ราชการ)'!H237</f>
        <v>0</v>
      </c>
      <c r="H33" s="370"/>
      <c r="I33" s="370"/>
      <c r="J33" s="385">
        <f t="shared" si="0"/>
        <v>0</v>
      </c>
    </row>
    <row r="34" spans="1:10">
      <c r="A34" s="383"/>
      <c r="B34" s="383" t="str">
        <f>+'21.2-1 รายละเอียดฝึกอบรม(เอกชน)'!A272</f>
        <v>7. หลักสูตร...............................................</v>
      </c>
      <c r="C34" s="385">
        <f>+'21.2-1 รายละเอียดฝึกอบรม(เอกชน)'!H272</f>
        <v>0</v>
      </c>
      <c r="D34" s="370"/>
      <c r="E34" s="370"/>
      <c r="F34" s="383" t="str">
        <f>+'21.2-2รายละเอียดฝึกอบรม(ราชการ)'!A246</f>
        <v>7. หลักสูตร...............................................</v>
      </c>
      <c r="G34" s="385">
        <f>+'21.2-2รายละเอียดฝึกอบรม(ราชการ)'!H246</f>
        <v>0</v>
      </c>
      <c r="H34" s="370"/>
      <c r="I34" s="370"/>
      <c r="J34" s="385">
        <f t="shared" si="0"/>
        <v>0</v>
      </c>
    </row>
    <row r="35" spans="1:10">
      <c r="A35" s="383"/>
      <c r="B35" s="383" t="str">
        <f>+'21.2-1 รายละเอียดฝึกอบรม(เอกชน)'!A282</f>
        <v>8. หลักสูตร...............................................</v>
      </c>
      <c r="C35" s="385">
        <f>+'21.2-1 รายละเอียดฝึกอบรม(เอกชน)'!H282</f>
        <v>0</v>
      </c>
      <c r="D35" s="370"/>
      <c r="E35" s="370"/>
      <c r="F35" s="383" t="str">
        <f>+'21.2-2รายละเอียดฝึกอบรม(ราชการ)'!A255</f>
        <v>8. หลักสูตร...............................................</v>
      </c>
      <c r="G35" s="385">
        <f>+'21.2-2รายละเอียดฝึกอบรม(ราชการ)'!H255</f>
        <v>0</v>
      </c>
      <c r="H35" s="370"/>
      <c r="I35" s="370"/>
      <c r="J35" s="385">
        <f t="shared" si="0"/>
        <v>0</v>
      </c>
    </row>
    <row r="36" spans="1:10">
      <c r="A36" s="383"/>
      <c r="B36" s="383" t="str">
        <f>+'21.2-1 รายละเอียดฝึกอบรม(เอกชน)'!A292</f>
        <v>9. หลักสูตร...............................................</v>
      </c>
      <c r="C36" s="385">
        <f>+'21.2-1 รายละเอียดฝึกอบรม(เอกชน)'!H292</f>
        <v>0</v>
      </c>
      <c r="D36" s="370"/>
      <c r="E36" s="370"/>
      <c r="F36" s="383" t="str">
        <f>+'21.2-2รายละเอียดฝึกอบรม(ราชการ)'!A264</f>
        <v>9. หลักสูตร...............................................</v>
      </c>
      <c r="G36" s="385">
        <f>+'21.2-2รายละเอียดฝึกอบรม(ราชการ)'!H264</f>
        <v>0</v>
      </c>
      <c r="H36" s="370"/>
      <c r="I36" s="370"/>
      <c r="J36" s="385">
        <f t="shared" si="0"/>
        <v>0</v>
      </c>
    </row>
    <row r="37" spans="1:10">
      <c r="A37" s="383"/>
      <c r="B37" s="383" t="str">
        <f>+'21.2-1 รายละเอียดฝึกอบรม(เอกชน)'!A302</f>
        <v>10. หลักสูตร...............................................</v>
      </c>
      <c r="C37" s="385">
        <f>+'21.2-1 รายละเอียดฝึกอบรม(เอกชน)'!H302</f>
        <v>0</v>
      </c>
      <c r="D37" s="370"/>
      <c r="E37" s="370"/>
      <c r="F37" s="383" t="str">
        <f>+'21.2-2รายละเอียดฝึกอบรม(ราชการ)'!A273</f>
        <v>10. หลักสูตร...............................................</v>
      </c>
      <c r="G37" s="385">
        <f>+'21.2-2รายละเอียดฝึกอบรม(ราชการ)'!H273</f>
        <v>0</v>
      </c>
      <c r="H37" s="370"/>
      <c r="I37" s="370"/>
      <c r="J37" s="385">
        <f t="shared" si="0"/>
        <v>0</v>
      </c>
    </row>
    <row r="38" spans="1:10">
      <c r="A38" s="383"/>
      <c r="B38" s="383" t="str">
        <f>+'21.2-1 รายละเอียดฝึกอบรม(เอกชน)'!A312</f>
        <v>11. หลักสูตร...............................................</v>
      </c>
      <c r="C38" s="385">
        <f>+'21.2-1 รายละเอียดฝึกอบรม(เอกชน)'!H312</f>
        <v>0</v>
      </c>
      <c r="D38" s="370"/>
      <c r="E38" s="370"/>
      <c r="F38" s="383" t="str">
        <f>+'21.2-2รายละเอียดฝึกอบรม(ราชการ)'!A282</f>
        <v>11. หลักสูตร...............................................</v>
      </c>
      <c r="G38" s="385">
        <f>+'21.2-2รายละเอียดฝึกอบรม(ราชการ)'!H282</f>
        <v>0</v>
      </c>
      <c r="H38" s="370"/>
      <c r="I38" s="370"/>
      <c r="J38" s="385">
        <f t="shared" si="0"/>
        <v>0</v>
      </c>
    </row>
    <row r="39" spans="1:10">
      <c r="A39" s="383"/>
      <c r="B39" s="383" t="str">
        <f>+'21.2-1 รายละเอียดฝึกอบรม(เอกชน)'!A322</f>
        <v>12. หลักสูตร...............................................</v>
      </c>
      <c r="C39" s="385">
        <f>+'21.2-1 รายละเอียดฝึกอบรม(เอกชน)'!H322</f>
        <v>0</v>
      </c>
      <c r="D39" s="370"/>
      <c r="E39" s="370"/>
      <c r="F39" s="383" t="str">
        <f>+'21.2-2รายละเอียดฝึกอบรม(ราชการ)'!A291</f>
        <v>12. หลักสูตร...............................................</v>
      </c>
      <c r="G39" s="385">
        <f>+'21.2-2รายละเอียดฝึกอบรม(ราชการ)'!H291</f>
        <v>0</v>
      </c>
      <c r="H39" s="370"/>
      <c r="I39" s="370"/>
      <c r="J39" s="385">
        <f t="shared" si="0"/>
        <v>0</v>
      </c>
    </row>
    <row r="40" spans="1:10">
      <c r="A40" s="383"/>
      <c r="B40" s="383" t="str">
        <f>+'21.2-1 รายละเอียดฝึกอบรม(เอกชน)'!A332</f>
        <v>13. หลักสูตร...............................................</v>
      </c>
      <c r="C40" s="385">
        <f>+'21.2-1 รายละเอียดฝึกอบรม(เอกชน)'!H332</f>
        <v>0</v>
      </c>
      <c r="D40" s="370"/>
      <c r="E40" s="370"/>
      <c r="F40" s="383" t="str">
        <f>+'21.2-2รายละเอียดฝึกอบรม(ราชการ)'!A300</f>
        <v>13. หลักสูตร...............................................</v>
      </c>
      <c r="G40" s="385">
        <f>+'21.2-2รายละเอียดฝึกอบรม(ราชการ)'!H300</f>
        <v>0</v>
      </c>
      <c r="H40" s="370"/>
      <c r="I40" s="370"/>
      <c r="J40" s="385">
        <f t="shared" si="0"/>
        <v>0</v>
      </c>
    </row>
    <row r="41" spans="1:10">
      <c r="A41" s="383"/>
      <c r="B41" s="383" t="str">
        <f>+'21.2-1 รายละเอียดฝึกอบรม(เอกชน)'!A342</f>
        <v>14. หลักสูตร...............................................</v>
      </c>
      <c r="C41" s="385">
        <f>+'21.2-1 รายละเอียดฝึกอบรม(เอกชน)'!H342</f>
        <v>0</v>
      </c>
      <c r="D41" s="370"/>
      <c r="E41" s="370"/>
      <c r="F41" s="383" t="str">
        <f>+'21.2-2รายละเอียดฝึกอบรม(ราชการ)'!A309</f>
        <v>14. หลักสูตร...............................................</v>
      </c>
      <c r="G41" s="385">
        <f>+'21.2-2รายละเอียดฝึกอบรม(ราชการ)'!H309</f>
        <v>0</v>
      </c>
      <c r="H41" s="370"/>
      <c r="I41" s="370"/>
      <c r="J41" s="385">
        <f t="shared" si="0"/>
        <v>0</v>
      </c>
    </row>
    <row r="42" spans="1:10">
      <c r="A42" s="383"/>
      <c r="B42" s="383" t="str">
        <f>+'21.2-1 รายละเอียดฝึกอบรม(เอกชน)'!A352</f>
        <v>15. หลักสูตร...............................................</v>
      </c>
      <c r="C42" s="385">
        <f>+'21.2-1 รายละเอียดฝึกอบรม(เอกชน)'!H352</f>
        <v>0</v>
      </c>
      <c r="D42" s="370"/>
      <c r="E42" s="370"/>
      <c r="F42" s="383" t="str">
        <f>+'21.2-2รายละเอียดฝึกอบรม(ราชการ)'!A318</f>
        <v>15. หลักสูตร...............................................</v>
      </c>
      <c r="G42" s="385">
        <f>+'21.2-2รายละเอียดฝึกอบรม(ราชการ)'!H318</f>
        <v>0</v>
      </c>
      <c r="H42" s="370"/>
      <c r="I42" s="370"/>
      <c r="J42" s="385">
        <f t="shared" si="0"/>
        <v>0</v>
      </c>
    </row>
    <row r="43" spans="1:10">
      <c r="A43" s="383"/>
      <c r="B43" s="383" t="str">
        <f>+'21.2-1 รายละเอียดฝึกอบรม(เอกชน)'!A362</f>
        <v>16. หลักสูตร...............................................</v>
      </c>
      <c r="C43" s="385">
        <f>+'21.2-1 รายละเอียดฝึกอบรม(เอกชน)'!H362</f>
        <v>0</v>
      </c>
      <c r="D43" s="370"/>
      <c r="E43" s="370"/>
      <c r="F43" s="383" t="str">
        <f>+'21.2-2รายละเอียดฝึกอบรม(ราชการ)'!A327</f>
        <v>16. หลักสูตร...............................................</v>
      </c>
      <c r="G43" s="385">
        <f>+'21.2-2รายละเอียดฝึกอบรม(ราชการ)'!H327</f>
        <v>0</v>
      </c>
      <c r="H43" s="370"/>
      <c r="I43" s="370"/>
      <c r="J43" s="385">
        <f t="shared" si="0"/>
        <v>0</v>
      </c>
    </row>
    <row r="44" spans="1:10">
      <c r="A44" s="383"/>
      <c r="B44" s="383" t="str">
        <f>+'21.2-1 รายละเอียดฝึกอบรม(เอกชน)'!A372</f>
        <v>17. หลักสูตร...............................................</v>
      </c>
      <c r="C44" s="385">
        <f>+'21.2-1 รายละเอียดฝึกอบรม(เอกชน)'!H372</f>
        <v>0</v>
      </c>
      <c r="D44" s="370"/>
      <c r="E44" s="370"/>
      <c r="F44" s="383" t="str">
        <f>+'21.2-2รายละเอียดฝึกอบรม(ราชการ)'!A336</f>
        <v>17. หลักสูตร...............................................</v>
      </c>
      <c r="G44" s="385">
        <f>+'21.2-2รายละเอียดฝึกอบรม(ราชการ)'!H336</f>
        <v>0</v>
      </c>
      <c r="H44" s="370"/>
      <c r="I44" s="370"/>
      <c r="J44" s="385">
        <f t="shared" si="0"/>
        <v>0</v>
      </c>
    </row>
    <row r="45" spans="1:10">
      <c r="A45" s="383"/>
      <c r="B45" s="383" t="str">
        <f>+'21.2-1 รายละเอียดฝึกอบรม(เอกชน)'!A382</f>
        <v>18. หลักสูตร...............................................</v>
      </c>
      <c r="C45" s="385">
        <f>+'21.2-1 รายละเอียดฝึกอบรม(เอกชน)'!H382</f>
        <v>0</v>
      </c>
      <c r="D45" s="370"/>
      <c r="E45" s="370"/>
      <c r="F45" s="383" t="str">
        <f>+'21.2-2รายละเอียดฝึกอบรม(ราชการ)'!A345</f>
        <v>18. หลักสูตร...............................................</v>
      </c>
      <c r="G45" s="385">
        <f>+'21.2-2รายละเอียดฝึกอบรม(ราชการ)'!H345</f>
        <v>0</v>
      </c>
      <c r="H45" s="370"/>
      <c r="I45" s="370"/>
      <c r="J45" s="385">
        <f t="shared" si="0"/>
        <v>0</v>
      </c>
    </row>
    <row r="46" spans="1:10">
      <c r="A46" s="383"/>
      <c r="B46" s="383" t="str">
        <f>+'21.2-1 รายละเอียดฝึกอบรม(เอกชน)'!A392</f>
        <v>19. หลักสูตร...............................................</v>
      </c>
      <c r="C46" s="385">
        <f>+'21.2-1 รายละเอียดฝึกอบรม(เอกชน)'!H392</f>
        <v>0</v>
      </c>
      <c r="D46" s="370"/>
      <c r="E46" s="370"/>
      <c r="F46" s="383" t="str">
        <f>+'21.2-2รายละเอียดฝึกอบรม(ราชการ)'!A354</f>
        <v>19. หลักสูตร...............................................</v>
      </c>
      <c r="G46" s="385">
        <f>+'21.2-2รายละเอียดฝึกอบรม(ราชการ)'!H354</f>
        <v>0</v>
      </c>
      <c r="H46" s="370"/>
      <c r="I46" s="370"/>
      <c r="J46" s="385">
        <f t="shared" si="0"/>
        <v>0</v>
      </c>
    </row>
    <row r="47" spans="1:10">
      <c r="A47" s="383"/>
      <c r="B47" s="383" t="str">
        <f>+'21.2-1 รายละเอียดฝึกอบรม(เอกชน)'!A402</f>
        <v>20. หลักสูตร...............................................</v>
      </c>
      <c r="C47" s="385">
        <f>+'21.2-1 รายละเอียดฝึกอบรม(เอกชน)'!H402</f>
        <v>0</v>
      </c>
      <c r="D47" s="370"/>
      <c r="E47" s="370"/>
      <c r="F47" s="383" t="str">
        <f>+'21.2-2รายละเอียดฝึกอบรม(ราชการ)'!A363</f>
        <v>20. หลักสูตร...............................................</v>
      </c>
      <c r="G47" s="385">
        <f>+'21.2-2รายละเอียดฝึกอบรม(ราชการ)'!H363</f>
        <v>0</v>
      </c>
      <c r="H47" s="370"/>
      <c r="I47" s="387"/>
      <c r="J47" s="385">
        <f t="shared" si="0"/>
        <v>0</v>
      </c>
    </row>
    <row r="48" spans="1:10">
      <c r="A48" s="383"/>
      <c r="B48" s="383" t="str">
        <f>+'21.2-1 รายละเอียดฝึกอบรม(เอกชน)'!A412</f>
        <v>21. หลักสูตร...............................................</v>
      </c>
      <c r="C48" s="385">
        <f>+'21.2-1 รายละเอียดฝึกอบรม(เอกชน)'!H412</f>
        <v>0</v>
      </c>
      <c r="D48" s="370"/>
      <c r="E48" s="370"/>
      <c r="F48" s="383" t="str">
        <f>+'21.2-2รายละเอียดฝึกอบรม(ราชการ)'!A372</f>
        <v>21. หลักสูตร...............................................</v>
      </c>
      <c r="G48" s="385">
        <f>+'21.2-2รายละเอียดฝึกอบรม(ราชการ)'!H372</f>
        <v>0</v>
      </c>
      <c r="H48" s="370"/>
      <c r="I48" s="403"/>
      <c r="J48" s="385">
        <f t="shared" si="0"/>
        <v>0</v>
      </c>
    </row>
    <row r="49" spans="1:10">
      <c r="A49" s="383"/>
      <c r="B49" s="383" t="str">
        <f>+'21.2-1 รายละเอียดฝึกอบรม(เอกชน)'!A422</f>
        <v>22. หลักสูตร...............................................</v>
      </c>
      <c r="C49" s="385">
        <f>+'21.2-1 รายละเอียดฝึกอบรม(เอกชน)'!H422</f>
        <v>0</v>
      </c>
      <c r="D49" s="370"/>
      <c r="E49" s="370"/>
      <c r="F49" s="383" t="str">
        <f>+'21.2-2รายละเอียดฝึกอบรม(ราชการ)'!A381</f>
        <v>22. หลักสูตร...............................................</v>
      </c>
      <c r="G49" s="385">
        <f>+'21.2-2รายละเอียดฝึกอบรม(ราชการ)'!H381</f>
        <v>0</v>
      </c>
      <c r="H49" s="370"/>
      <c r="I49" s="403"/>
      <c r="J49" s="385">
        <f t="shared" si="0"/>
        <v>0</v>
      </c>
    </row>
    <row r="50" spans="1:10">
      <c r="A50" s="383"/>
      <c r="B50" s="383" t="str">
        <f>+'21.2-1 รายละเอียดฝึกอบรม(เอกชน)'!A432</f>
        <v>23. หลักสูตร...............................................</v>
      </c>
      <c r="C50" s="385">
        <f>+'21.2-1 รายละเอียดฝึกอบรม(เอกชน)'!H432</f>
        <v>0</v>
      </c>
      <c r="D50" s="370"/>
      <c r="E50" s="370"/>
      <c r="F50" s="383" t="str">
        <f>+'21.2-2รายละเอียดฝึกอบรม(ราชการ)'!A390</f>
        <v>23. หลักสูตร...............................................</v>
      </c>
      <c r="G50" s="385">
        <f>+'21.2-2รายละเอียดฝึกอบรม(ราชการ)'!H390</f>
        <v>0</v>
      </c>
      <c r="H50" s="370"/>
      <c r="I50" s="403"/>
      <c r="J50" s="385">
        <f t="shared" si="0"/>
        <v>0</v>
      </c>
    </row>
    <row r="51" spans="1:10">
      <c r="A51" s="383"/>
      <c r="B51" s="383" t="str">
        <f>+'21.2-1 รายละเอียดฝึกอบรม(เอกชน)'!A442</f>
        <v>24. หลักสูตร...............................................</v>
      </c>
      <c r="C51" s="385">
        <f>+'21.2-1 รายละเอียดฝึกอบรม(เอกชน)'!H442</f>
        <v>0</v>
      </c>
      <c r="D51" s="370"/>
      <c r="E51" s="370"/>
      <c r="F51" s="383" t="str">
        <f>+'21.2-2รายละเอียดฝึกอบรม(ราชการ)'!A399</f>
        <v>24. หลักสูตร...............................................</v>
      </c>
      <c r="G51" s="385">
        <f>+'21.2-2รายละเอียดฝึกอบรม(ราชการ)'!H399</f>
        <v>0</v>
      </c>
      <c r="H51" s="370"/>
      <c r="I51" s="403"/>
      <c r="J51" s="385">
        <f t="shared" si="0"/>
        <v>0</v>
      </c>
    </row>
    <row r="52" spans="1:10">
      <c r="A52" s="383"/>
      <c r="B52" s="383" t="str">
        <f>+'21.2-1 รายละเอียดฝึกอบรม(เอกชน)'!A452</f>
        <v>25. หลักสูตร...............................................</v>
      </c>
      <c r="C52" s="385">
        <f>+'21.2-1 รายละเอียดฝึกอบรม(เอกชน)'!H452</f>
        <v>0</v>
      </c>
      <c r="D52" s="370"/>
      <c r="E52" s="370"/>
      <c r="F52" s="383" t="str">
        <f>+'21.2-2รายละเอียดฝึกอบรม(ราชการ)'!A408</f>
        <v>25. หลักสูตร...............................................</v>
      </c>
      <c r="G52" s="385">
        <f>+'21.2-2รายละเอียดฝึกอบรม(ราชการ)'!H408</f>
        <v>0</v>
      </c>
      <c r="H52" s="370"/>
      <c r="I52" s="403"/>
      <c r="J52" s="385">
        <f t="shared" si="0"/>
        <v>0</v>
      </c>
    </row>
    <row r="53" spans="1:10">
      <c r="A53" s="397"/>
      <c r="B53" s="397"/>
      <c r="C53" s="398"/>
      <c r="D53" s="402"/>
      <c r="E53" s="402"/>
      <c r="F53" s="397"/>
      <c r="G53" s="398"/>
      <c r="H53" s="402"/>
      <c r="I53" s="404"/>
      <c r="J53" s="398"/>
    </row>
  </sheetData>
  <sheetProtection algorithmName="SHA-512" hashValue="H6p3WEJeJ2Z+NcophQl2QgvV3hHU/vC4buWIWWercIlJ5PswKQOmLbskZP785I52geop1JiSlRjgceM7xUHS9A==" saltValue="UP8gQzpDl6vN6iNWFHZLFw==" spinCount="100000" sheet="1" selectLockedCells="1"/>
  <mergeCells count="3">
    <mergeCell ref="J3:J4"/>
    <mergeCell ref="B3:E3"/>
    <mergeCell ref="F3:I3"/>
  </mergeCells>
  <printOptions horizontalCentered="1"/>
  <pageMargins left="0.19685039370078741" right="0.19685039370078741" top="0.74803149606299213" bottom="0.74803149606299213" header="0.31496062992125984" footer="0.31496062992125984"/>
  <pageSetup paperSize="9" scale="52" fitToHeight="0" orientation="landscape" horizontalDpi="1200" verticalDpi="1200" r:id="rId1"/>
  <rowBreaks count="1" manualBreakCount="1">
    <brk id="2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461"/>
  <sheetViews>
    <sheetView view="pageBreakPreview" zoomScale="90" zoomScaleNormal="90" zoomScaleSheetLayoutView="90" workbookViewId="0">
      <selection activeCell="E18" sqref="E18"/>
    </sheetView>
  </sheetViews>
  <sheetFormatPr defaultRowHeight="21"/>
  <cols>
    <col min="1" max="1" width="44.140625" style="46" customWidth="1"/>
    <col min="2" max="2" width="8.85546875" style="299" customWidth="1"/>
    <col min="3" max="3" width="15.140625" style="299" customWidth="1"/>
    <col min="4" max="4" width="11.42578125" style="299" customWidth="1"/>
    <col min="5" max="5" width="13.140625" style="300" customWidth="1"/>
    <col min="6" max="6" width="14.42578125" style="299" bestFit="1" customWidth="1"/>
    <col min="7" max="7" width="10" style="301" customWidth="1"/>
    <col min="8" max="8" width="20.28515625" style="299" customWidth="1"/>
    <col min="9" max="9" width="100" style="291" customWidth="1"/>
    <col min="10" max="16384" width="9.140625" style="46"/>
  </cols>
  <sheetData>
    <row r="1" spans="1:9">
      <c r="A1" s="778" t="s">
        <v>521</v>
      </c>
      <c r="B1" s="778"/>
      <c r="C1" s="778"/>
      <c r="D1" s="778"/>
      <c r="E1" s="778"/>
      <c r="F1" s="778"/>
      <c r="G1" s="778"/>
      <c r="H1" s="778"/>
      <c r="I1" s="778"/>
    </row>
    <row r="2" spans="1:9">
      <c r="A2" s="298" t="s">
        <v>121</v>
      </c>
    </row>
    <row r="3" spans="1:9">
      <c r="A3" s="298" t="s">
        <v>120</v>
      </c>
    </row>
    <row r="4" spans="1:9" s="306" customFormat="1" ht="23.25">
      <c r="A4" s="302" t="s">
        <v>119</v>
      </c>
      <c r="B4" s="303"/>
      <c r="C4" s="303"/>
      <c r="D4" s="303"/>
      <c r="E4" s="304"/>
      <c r="F4" s="303"/>
      <c r="G4" s="305"/>
      <c r="H4" s="303"/>
      <c r="I4" s="292" t="s">
        <v>118</v>
      </c>
    </row>
    <row r="5" spans="1:9" s="307" customFormat="1">
      <c r="A5" s="779" t="s">
        <v>81</v>
      </c>
      <c r="B5" s="787" t="s">
        <v>520</v>
      </c>
      <c r="C5" s="788"/>
      <c r="D5" s="788"/>
      <c r="E5" s="788"/>
      <c r="F5" s="788"/>
      <c r="G5" s="788"/>
      <c r="H5" s="788"/>
      <c r="I5" s="781" t="s">
        <v>170</v>
      </c>
    </row>
    <row r="6" spans="1:9" s="307" customFormat="1">
      <c r="A6" s="780"/>
      <c r="B6" s="772" t="s">
        <v>79</v>
      </c>
      <c r="C6" s="772" t="s">
        <v>338</v>
      </c>
      <c r="D6" s="783" t="s">
        <v>380</v>
      </c>
      <c r="E6" s="784"/>
      <c r="F6" s="772" t="s">
        <v>378</v>
      </c>
      <c r="G6" s="775" t="s">
        <v>50</v>
      </c>
      <c r="H6" s="772" t="s">
        <v>58</v>
      </c>
      <c r="I6" s="782"/>
    </row>
    <row r="7" spans="1:9" s="308" customFormat="1" ht="57" customHeight="1">
      <c r="A7" s="780"/>
      <c r="B7" s="773" t="s">
        <v>84</v>
      </c>
      <c r="C7" s="773"/>
      <c r="D7" s="785"/>
      <c r="E7" s="786"/>
      <c r="F7" s="773"/>
      <c r="G7" s="776"/>
      <c r="H7" s="773"/>
      <c r="I7" s="782"/>
    </row>
    <row r="8" spans="1:9" s="307" customFormat="1">
      <c r="A8" s="780"/>
      <c r="B8" s="773" t="s">
        <v>85</v>
      </c>
      <c r="C8" s="773"/>
      <c r="D8" s="309" t="s">
        <v>56</v>
      </c>
      <c r="E8" s="310" t="s">
        <v>50</v>
      </c>
      <c r="F8" s="774"/>
      <c r="G8" s="777"/>
      <c r="H8" s="773"/>
      <c r="I8" s="782"/>
    </row>
    <row r="9" spans="1:9" s="298" customFormat="1" ht="21.75" thickBot="1">
      <c r="A9" s="311" t="s">
        <v>59</v>
      </c>
      <c r="B9" s="312">
        <f t="shared" ref="B9:C9" si="0">+B10+B211</f>
        <v>0</v>
      </c>
      <c r="C9" s="312">
        <f t="shared" si="0"/>
        <v>0</v>
      </c>
      <c r="D9" s="312"/>
      <c r="E9" s="313"/>
      <c r="F9" s="314"/>
      <c r="G9" s="315"/>
      <c r="H9" s="406">
        <f>+H10+H211</f>
        <v>0</v>
      </c>
      <c r="I9" s="293"/>
    </row>
    <row r="10" spans="1:9" s="298" customFormat="1" ht="21.75" thickTop="1">
      <c r="A10" s="316" t="s">
        <v>116</v>
      </c>
      <c r="B10" s="317">
        <f t="shared" ref="B10:C10" si="1">+B11+B21+B31+B41+B51+B61+B71+B81+B91+B101+B111+B121+B131+B141+B151+B161+B171+B181+B191+B201</f>
        <v>0</v>
      </c>
      <c r="C10" s="317">
        <f t="shared" si="1"/>
        <v>0</v>
      </c>
      <c r="D10" s="318"/>
      <c r="E10" s="319"/>
      <c r="F10" s="319"/>
      <c r="G10" s="320"/>
      <c r="H10" s="407">
        <f>+H11+H21+H31+H41+H51+H61+H71+H81+H91+H101+H111+H121+H131+H141+H151+H161+H171+H181+H191+H201</f>
        <v>0</v>
      </c>
      <c r="I10" s="294"/>
    </row>
    <row r="11" spans="1:9">
      <c r="A11" s="283" t="s">
        <v>122</v>
      </c>
      <c r="B11" s="321"/>
      <c r="C11" s="321"/>
      <c r="D11" s="322"/>
      <c r="E11" s="323" t="s">
        <v>253</v>
      </c>
      <c r="F11" s="324"/>
      <c r="G11" s="325"/>
      <c r="H11" s="408">
        <f>SUM(H13:H20)</f>
        <v>0</v>
      </c>
      <c r="I11" s="352" t="s">
        <v>388</v>
      </c>
    </row>
    <row r="12" spans="1:9">
      <c r="A12" s="326" t="s">
        <v>101</v>
      </c>
      <c r="B12" s="327"/>
      <c r="C12" s="327"/>
      <c r="D12" s="328"/>
      <c r="E12" s="329"/>
      <c r="F12" s="329"/>
      <c r="G12" s="330"/>
      <c r="H12" s="409"/>
      <c r="I12" s="285"/>
    </row>
    <row r="13" spans="1:9">
      <c r="A13" s="331" t="s">
        <v>98</v>
      </c>
      <c r="B13" s="332"/>
      <c r="C13" s="332"/>
      <c r="D13" s="332"/>
      <c r="E13" s="333" t="s">
        <v>334</v>
      </c>
      <c r="F13" s="334">
        <v>600</v>
      </c>
      <c r="G13" s="333" t="s">
        <v>337</v>
      </c>
      <c r="H13" s="410">
        <f>+B13*C13*D13*F13</f>
        <v>0</v>
      </c>
      <c r="I13" s="295" t="s">
        <v>389</v>
      </c>
    </row>
    <row r="14" spans="1:9">
      <c r="A14" s="335" t="s">
        <v>96</v>
      </c>
      <c r="B14" s="332"/>
      <c r="C14" s="332"/>
      <c r="D14" s="332"/>
      <c r="E14" s="333" t="s">
        <v>334</v>
      </c>
      <c r="F14" s="336">
        <v>1200</v>
      </c>
      <c r="G14" s="333" t="s">
        <v>337</v>
      </c>
      <c r="H14" s="410">
        <f t="shared" ref="H14:H17" si="2">+B14*C14*D14*F14</f>
        <v>0</v>
      </c>
      <c r="I14" s="295" t="s">
        <v>390</v>
      </c>
    </row>
    <row r="15" spans="1:9">
      <c r="A15" s="337" t="s">
        <v>331</v>
      </c>
      <c r="B15" s="332"/>
      <c r="C15" s="332"/>
      <c r="D15" s="332"/>
      <c r="E15" s="333" t="s">
        <v>253</v>
      </c>
      <c r="F15" s="336">
        <v>500</v>
      </c>
      <c r="G15" s="333" t="s">
        <v>337</v>
      </c>
      <c r="H15" s="410">
        <f t="shared" si="2"/>
        <v>0</v>
      </c>
      <c r="I15" s="295" t="s">
        <v>381</v>
      </c>
    </row>
    <row r="16" spans="1:9">
      <c r="A16" s="337" t="s">
        <v>340</v>
      </c>
      <c r="B16" s="332"/>
      <c r="C16" s="332"/>
      <c r="D16" s="332"/>
      <c r="E16" s="333" t="s">
        <v>253</v>
      </c>
      <c r="F16" s="336">
        <v>100</v>
      </c>
      <c r="G16" s="333" t="s">
        <v>337</v>
      </c>
      <c r="H16" s="410">
        <f t="shared" si="2"/>
        <v>0</v>
      </c>
      <c r="I16" s="295" t="s">
        <v>382</v>
      </c>
    </row>
    <row r="17" spans="1:9">
      <c r="A17" s="337" t="s">
        <v>341</v>
      </c>
      <c r="B17" s="332"/>
      <c r="C17" s="332"/>
      <c r="D17" s="332"/>
      <c r="E17" s="333" t="s">
        <v>253</v>
      </c>
      <c r="F17" s="336">
        <v>750</v>
      </c>
      <c r="G17" s="333" t="s">
        <v>337</v>
      </c>
      <c r="H17" s="410">
        <f t="shared" si="2"/>
        <v>0</v>
      </c>
      <c r="I17" s="296"/>
    </row>
    <row r="18" spans="1:9">
      <c r="A18" s="338" t="s">
        <v>386</v>
      </c>
      <c r="B18" s="332"/>
      <c r="C18" s="332"/>
      <c r="D18" s="332"/>
      <c r="E18" s="339" t="s">
        <v>387</v>
      </c>
      <c r="F18" s="340">
        <f>VLOOKUP(E18,listprice,2,0)</f>
        <v>0</v>
      </c>
      <c r="G18" s="333" t="s">
        <v>337</v>
      </c>
      <c r="H18" s="334">
        <f>IF(E18="เที่ยว",B18*C18*D18*F18,B18*D18*F18)</f>
        <v>0</v>
      </c>
      <c r="I18" s="296" t="s">
        <v>371</v>
      </c>
    </row>
    <row r="19" spans="1:9">
      <c r="A19" s="337" t="s">
        <v>332</v>
      </c>
      <c r="B19" s="332"/>
      <c r="C19" s="332"/>
      <c r="D19" s="341"/>
      <c r="E19" s="342" t="s">
        <v>335</v>
      </c>
      <c r="F19" s="343">
        <v>35</v>
      </c>
      <c r="G19" s="342" t="s">
        <v>337</v>
      </c>
      <c r="H19" s="410">
        <f>+B19*C19*F19</f>
        <v>0</v>
      </c>
      <c r="I19" s="296" t="s">
        <v>370</v>
      </c>
    </row>
    <row r="20" spans="1:9">
      <c r="A20" s="344" t="s">
        <v>333</v>
      </c>
      <c r="B20" s="332"/>
      <c r="C20" s="770"/>
      <c r="D20" s="771"/>
      <c r="E20" s="346" t="s">
        <v>336</v>
      </c>
      <c r="F20" s="347"/>
      <c r="G20" s="346" t="s">
        <v>337</v>
      </c>
      <c r="H20" s="411">
        <f>+B20*F20</f>
        <v>0</v>
      </c>
      <c r="I20" s="286" t="s">
        <v>372</v>
      </c>
    </row>
    <row r="21" spans="1:9">
      <c r="A21" s="283" t="s">
        <v>342</v>
      </c>
      <c r="B21" s="321"/>
      <c r="C21" s="321"/>
      <c r="D21" s="322"/>
      <c r="E21" s="323" t="s">
        <v>253</v>
      </c>
      <c r="F21" s="324"/>
      <c r="G21" s="325"/>
      <c r="H21" s="408">
        <f>SUM(H23:H30)</f>
        <v>0</v>
      </c>
      <c r="I21" s="352" t="s">
        <v>388</v>
      </c>
    </row>
    <row r="22" spans="1:9">
      <c r="A22" s="326" t="s">
        <v>101</v>
      </c>
      <c r="B22" s="327"/>
      <c r="C22" s="327"/>
      <c r="D22" s="328"/>
      <c r="E22" s="329"/>
      <c r="F22" s="329"/>
      <c r="G22" s="330"/>
      <c r="H22" s="409"/>
      <c r="I22" s="285"/>
    </row>
    <row r="23" spans="1:9">
      <c r="A23" s="331" t="s">
        <v>98</v>
      </c>
      <c r="B23" s="332"/>
      <c r="C23" s="332"/>
      <c r="D23" s="332"/>
      <c r="E23" s="333" t="s">
        <v>334</v>
      </c>
      <c r="F23" s="334">
        <v>600</v>
      </c>
      <c r="G23" s="333" t="s">
        <v>337</v>
      </c>
      <c r="H23" s="410">
        <f>+B23*C23*D23*F23</f>
        <v>0</v>
      </c>
      <c r="I23" s="295" t="s">
        <v>389</v>
      </c>
    </row>
    <row r="24" spans="1:9">
      <c r="A24" s="335" t="s">
        <v>96</v>
      </c>
      <c r="B24" s="327"/>
      <c r="C24" s="327"/>
      <c r="D24" s="327"/>
      <c r="E24" s="333" t="s">
        <v>334</v>
      </c>
      <c r="F24" s="336">
        <v>1200</v>
      </c>
      <c r="G24" s="333" t="s">
        <v>337</v>
      </c>
      <c r="H24" s="410">
        <f t="shared" ref="H24:H27" si="3">+B24*C24*D24*F24</f>
        <v>0</v>
      </c>
      <c r="I24" s="295" t="s">
        <v>390</v>
      </c>
    </row>
    <row r="25" spans="1:9">
      <c r="A25" s="337" t="s">
        <v>93</v>
      </c>
      <c r="B25" s="327"/>
      <c r="C25" s="327"/>
      <c r="D25" s="327"/>
      <c r="E25" s="333" t="s">
        <v>253</v>
      </c>
      <c r="F25" s="336">
        <v>500</v>
      </c>
      <c r="G25" s="333" t="s">
        <v>337</v>
      </c>
      <c r="H25" s="410">
        <f t="shared" si="3"/>
        <v>0</v>
      </c>
      <c r="I25" s="295" t="s">
        <v>381</v>
      </c>
    </row>
    <row r="26" spans="1:9">
      <c r="A26" s="337" t="s">
        <v>340</v>
      </c>
      <c r="B26" s="327"/>
      <c r="C26" s="327"/>
      <c r="D26" s="327"/>
      <c r="E26" s="333" t="s">
        <v>253</v>
      </c>
      <c r="F26" s="336">
        <v>100</v>
      </c>
      <c r="G26" s="333" t="s">
        <v>337</v>
      </c>
      <c r="H26" s="410">
        <f t="shared" si="3"/>
        <v>0</v>
      </c>
      <c r="I26" s="295" t="s">
        <v>382</v>
      </c>
    </row>
    <row r="27" spans="1:9">
      <c r="A27" s="337" t="s">
        <v>341</v>
      </c>
      <c r="B27" s="327"/>
      <c r="C27" s="327"/>
      <c r="D27" s="327"/>
      <c r="E27" s="333" t="s">
        <v>253</v>
      </c>
      <c r="F27" s="336">
        <v>750</v>
      </c>
      <c r="G27" s="333" t="s">
        <v>337</v>
      </c>
      <c r="H27" s="410">
        <f t="shared" si="3"/>
        <v>0</v>
      </c>
      <c r="I27" s="296"/>
    </row>
    <row r="28" spans="1:9">
      <c r="A28" s="338" t="s">
        <v>386</v>
      </c>
      <c r="B28" s="327"/>
      <c r="C28" s="327"/>
      <c r="D28" s="327"/>
      <c r="E28" s="339" t="s">
        <v>387</v>
      </c>
      <c r="F28" s="340">
        <f>VLOOKUP(E28,listprice,2,0)</f>
        <v>0</v>
      </c>
      <c r="G28" s="333" t="s">
        <v>337</v>
      </c>
      <c r="H28" s="334">
        <f>IF(E28="เที่ยว",B28*C28*D28*F28,B28*D28*F28)</f>
        <v>0</v>
      </c>
      <c r="I28" s="296" t="s">
        <v>371</v>
      </c>
    </row>
    <row r="29" spans="1:9">
      <c r="A29" s="337" t="s">
        <v>332</v>
      </c>
      <c r="B29" s="327"/>
      <c r="C29" s="327"/>
      <c r="D29" s="341"/>
      <c r="E29" s="342" t="s">
        <v>335</v>
      </c>
      <c r="F29" s="343"/>
      <c r="G29" s="342" t="s">
        <v>337</v>
      </c>
      <c r="H29" s="410">
        <f>+B29*C29*F29</f>
        <v>0</v>
      </c>
      <c r="I29" s="296" t="s">
        <v>370</v>
      </c>
    </row>
    <row r="30" spans="1:9">
      <c r="A30" s="344" t="s">
        <v>333</v>
      </c>
      <c r="B30" s="345"/>
      <c r="C30" s="770"/>
      <c r="D30" s="771"/>
      <c r="E30" s="346" t="s">
        <v>336</v>
      </c>
      <c r="F30" s="347"/>
      <c r="G30" s="346" t="s">
        <v>337</v>
      </c>
      <c r="H30" s="411">
        <f>+B30*F30</f>
        <v>0</v>
      </c>
      <c r="I30" s="286" t="s">
        <v>372</v>
      </c>
    </row>
    <row r="31" spans="1:9">
      <c r="A31" s="283" t="s">
        <v>343</v>
      </c>
      <c r="B31" s="321"/>
      <c r="C31" s="321"/>
      <c r="D31" s="322"/>
      <c r="E31" s="323" t="s">
        <v>253</v>
      </c>
      <c r="F31" s="324"/>
      <c r="G31" s="325"/>
      <c r="H31" s="408">
        <f>SUM(H33:H40)</f>
        <v>0</v>
      </c>
      <c r="I31" s="352" t="s">
        <v>388</v>
      </c>
    </row>
    <row r="32" spans="1:9">
      <c r="A32" s="326" t="s">
        <v>101</v>
      </c>
      <c r="B32" s="327"/>
      <c r="C32" s="327"/>
      <c r="D32" s="328"/>
      <c r="E32" s="329"/>
      <c r="F32" s="329"/>
      <c r="G32" s="330"/>
      <c r="H32" s="409"/>
      <c r="I32" s="285"/>
    </row>
    <row r="33" spans="1:9">
      <c r="A33" s="331" t="s">
        <v>98</v>
      </c>
      <c r="B33" s="332"/>
      <c r="C33" s="332"/>
      <c r="D33" s="332"/>
      <c r="E33" s="333" t="s">
        <v>334</v>
      </c>
      <c r="F33" s="334">
        <v>600</v>
      </c>
      <c r="G33" s="333" t="s">
        <v>337</v>
      </c>
      <c r="H33" s="410">
        <f>+B33*C33*D33*F33</f>
        <v>0</v>
      </c>
      <c r="I33" s="295" t="s">
        <v>389</v>
      </c>
    </row>
    <row r="34" spans="1:9">
      <c r="A34" s="335" t="s">
        <v>96</v>
      </c>
      <c r="B34" s="327"/>
      <c r="C34" s="327"/>
      <c r="D34" s="327"/>
      <c r="E34" s="333" t="s">
        <v>334</v>
      </c>
      <c r="F34" s="336">
        <v>1200</v>
      </c>
      <c r="G34" s="333" t="s">
        <v>337</v>
      </c>
      <c r="H34" s="410">
        <f t="shared" ref="H34:H37" si="4">+B34*C34*D34*F34</f>
        <v>0</v>
      </c>
      <c r="I34" s="295" t="s">
        <v>390</v>
      </c>
    </row>
    <row r="35" spans="1:9">
      <c r="A35" s="337" t="s">
        <v>331</v>
      </c>
      <c r="B35" s="327"/>
      <c r="C35" s="327"/>
      <c r="D35" s="327"/>
      <c r="E35" s="333" t="s">
        <v>253</v>
      </c>
      <c r="F35" s="336">
        <v>500</v>
      </c>
      <c r="G35" s="333" t="s">
        <v>337</v>
      </c>
      <c r="H35" s="410">
        <f t="shared" si="4"/>
        <v>0</v>
      </c>
      <c r="I35" s="295" t="s">
        <v>381</v>
      </c>
    </row>
    <row r="36" spans="1:9">
      <c r="A36" s="337" t="s">
        <v>340</v>
      </c>
      <c r="B36" s="327"/>
      <c r="C36" s="327"/>
      <c r="D36" s="327"/>
      <c r="E36" s="333" t="s">
        <v>253</v>
      </c>
      <c r="F36" s="336">
        <v>100</v>
      </c>
      <c r="G36" s="333" t="s">
        <v>337</v>
      </c>
      <c r="H36" s="410">
        <f t="shared" si="4"/>
        <v>0</v>
      </c>
      <c r="I36" s="295" t="s">
        <v>382</v>
      </c>
    </row>
    <row r="37" spans="1:9">
      <c r="A37" s="337" t="s">
        <v>341</v>
      </c>
      <c r="B37" s="327"/>
      <c r="C37" s="327"/>
      <c r="D37" s="327"/>
      <c r="E37" s="333" t="s">
        <v>253</v>
      </c>
      <c r="F37" s="336">
        <v>750</v>
      </c>
      <c r="G37" s="333" t="s">
        <v>337</v>
      </c>
      <c r="H37" s="410">
        <f t="shared" si="4"/>
        <v>0</v>
      </c>
      <c r="I37" s="296"/>
    </row>
    <row r="38" spans="1:9">
      <c r="A38" s="338" t="s">
        <v>386</v>
      </c>
      <c r="B38" s="327"/>
      <c r="C38" s="327"/>
      <c r="D38" s="327"/>
      <c r="E38" s="339" t="s">
        <v>384</v>
      </c>
      <c r="F38" s="340">
        <f>VLOOKUP(E38,listprice,2,0)</f>
        <v>13400</v>
      </c>
      <c r="G38" s="333" t="s">
        <v>337</v>
      </c>
      <c r="H38" s="334">
        <f>IF(E38="เที่ยว",B38*C38*D38*F38,B38*D38*F38)</f>
        <v>0</v>
      </c>
      <c r="I38" s="296" t="s">
        <v>371</v>
      </c>
    </row>
    <row r="39" spans="1:9">
      <c r="A39" s="337" t="s">
        <v>332</v>
      </c>
      <c r="B39" s="327"/>
      <c r="C39" s="327"/>
      <c r="D39" s="341"/>
      <c r="E39" s="342" t="s">
        <v>335</v>
      </c>
      <c r="F39" s="343"/>
      <c r="G39" s="342" t="s">
        <v>337</v>
      </c>
      <c r="H39" s="410">
        <f>+B39*C39*F39</f>
        <v>0</v>
      </c>
      <c r="I39" s="296" t="s">
        <v>370</v>
      </c>
    </row>
    <row r="40" spans="1:9">
      <c r="A40" s="344" t="s">
        <v>333</v>
      </c>
      <c r="B40" s="345"/>
      <c r="C40" s="770"/>
      <c r="D40" s="771"/>
      <c r="E40" s="346" t="s">
        <v>336</v>
      </c>
      <c r="F40" s="347"/>
      <c r="G40" s="346" t="s">
        <v>337</v>
      </c>
      <c r="H40" s="411">
        <f>+B40*F40</f>
        <v>0</v>
      </c>
      <c r="I40" s="286" t="s">
        <v>372</v>
      </c>
    </row>
    <row r="41" spans="1:9">
      <c r="A41" s="283" t="s">
        <v>344</v>
      </c>
      <c r="B41" s="321"/>
      <c r="C41" s="321"/>
      <c r="D41" s="322"/>
      <c r="E41" s="323" t="s">
        <v>253</v>
      </c>
      <c r="F41" s="324"/>
      <c r="G41" s="325"/>
      <c r="H41" s="408">
        <f>SUM(H43:H50)</f>
        <v>0</v>
      </c>
      <c r="I41" s="352" t="s">
        <v>388</v>
      </c>
    </row>
    <row r="42" spans="1:9">
      <c r="A42" s="326" t="s">
        <v>101</v>
      </c>
      <c r="B42" s="327"/>
      <c r="C42" s="327"/>
      <c r="D42" s="328"/>
      <c r="E42" s="329"/>
      <c r="F42" s="329"/>
      <c r="G42" s="330"/>
      <c r="H42" s="409"/>
      <c r="I42" s="285"/>
    </row>
    <row r="43" spans="1:9">
      <c r="A43" s="331" t="s">
        <v>98</v>
      </c>
      <c r="B43" s="332"/>
      <c r="C43" s="332"/>
      <c r="D43" s="332"/>
      <c r="E43" s="333" t="s">
        <v>334</v>
      </c>
      <c r="F43" s="334">
        <v>600</v>
      </c>
      <c r="G43" s="333" t="s">
        <v>337</v>
      </c>
      <c r="H43" s="410">
        <f>+B43*C43*D43*F43</f>
        <v>0</v>
      </c>
      <c r="I43" s="295" t="s">
        <v>389</v>
      </c>
    </row>
    <row r="44" spans="1:9">
      <c r="A44" s="335" t="s">
        <v>96</v>
      </c>
      <c r="B44" s="327"/>
      <c r="C44" s="327"/>
      <c r="D44" s="327"/>
      <c r="E44" s="333" t="s">
        <v>334</v>
      </c>
      <c r="F44" s="336">
        <v>1200</v>
      </c>
      <c r="G44" s="333" t="s">
        <v>337</v>
      </c>
      <c r="H44" s="410">
        <f t="shared" ref="H44:H47" si="5">+B44*C44*D44*F44</f>
        <v>0</v>
      </c>
      <c r="I44" s="295" t="s">
        <v>390</v>
      </c>
    </row>
    <row r="45" spans="1:9">
      <c r="A45" s="337" t="s">
        <v>331</v>
      </c>
      <c r="B45" s="327"/>
      <c r="C45" s="327"/>
      <c r="D45" s="327"/>
      <c r="E45" s="333" t="s">
        <v>253</v>
      </c>
      <c r="F45" s="336">
        <v>500</v>
      </c>
      <c r="G45" s="333" t="s">
        <v>337</v>
      </c>
      <c r="H45" s="410">
        <f t="shared" si="5"/>
        <v>0</v>
      </c>
      <c r="I45" s="295" t="s">
        <v>381</v>
      </c>
    </row>
    <row r="46" spans="1:9">
      <c r="A46" s="337" t="s">
        <v>340</v>
      </c>
      <c r="B46" s="327"/>
      <c r="C46" s="327"/>
      <c r="D46" s="327"/>
      <c r="E46" s="333" t="s">
        <v>253</v>
      </c>
      <c r="F46" s="336">
        <v>100</v>
      </c>
      <c r="G46" s="333" t="s">
        <v>337</v>
      </c>
      <c r="H46" s="410">
        <f t="shared" si="5"/>
        <v>0</v>
      </c>
      <c r="I46" s="295" t="s">
        <v>382</v>
      </c>
    </row>
    <row r="47" spans="1:9">
      <c r="A47" s="337" t="s">
        <v>341</v>
      </c>
      <c r="B47" s="327"/>
      <c r="C47" s="327"/>
      <c r="D47" s="327"/>
      <c r="E47" s="333" t="s">
        <v>253</v>
      </c>
      <c r="F47" s="336">
        <v>750</v>
      </c>
      <c r="G47" s="333" t="s">
        <v>337</v>
      </c>
      <c r="H47" s="410">
        <f t="shared" si="5"/>
        <v>0</v>
      </c>
      <c r="I47" s="296"/>
    </row>
    <row r="48" spans="1:9">
      <c r="A48" s="338" t="s">
        <v>386</v>
      </c>
      <c r="B48" s="327"/>
      <c r="C48" s="327"/>
      <c r="D48" s="327"/>
      <c r="E48" s="339" t="s">
        <v>387</v>
      </c>
      <c r="F48" s="340">
        <f>VLOOKUP(E48,listprice,2,0)</f>
        <v>0</v>
      </c>
      <c r="G48" s="333" t="s">
        <v>337</v>
      </c>
      <c r="H48" s="334">
        <f>IF(E48="เที่ยว",B48*C48*D48*F48,B48*D48*F48)</f>
        <v>0</v>
      </c>
      <c r="I48" s="296" t="s">
        <v>371</v>
      </c>
    </row>
    <row r="49" spans="1:9">
      <c r="A49" s="337" t="s">
        <v>332</v>
      </c>
      <c r="B49" s="327"/>
      <c r="C49" s="327"/>
      <c r="D49" s="341"/>
      <c r="E49" s="342" t="s">
        <v>335</v>
      </c>
      <c r="F49" s="343"/>
      <c r="G49" s="342" t="s">
        <v>337</v>
      </c>
      <c r="H49" s="410">
        <f>+B49*C49*F49</f>
        <v>0</v>
      </c>
      <c r="I49" s="296" t="s">
        <v>370</v>
      </c>
    </row>
    <row r="50" spans="1:9">
      <c r="A50" s="344" t="s">
        <v>333</v>
      </c>
      <c r="B50" s="345"/>
      <c r="C50" s="770"/>
      <c r="D50" s="771"/>
      <c r="E50" s="346" t="s">
        <v>336</v>
      </c>
      <c r="F50" s="347"/>
      <c r="G50" s="346" t="s">
        <v>337</v>
      </c>
      <c r="H50" s="411">
        <f>+B50*F50</f>
        <v>0</v>
      </c>
      <c r="I50" s="286" t="s">
        <v>372</v>
      </c>
    </row>
    <row r="51" spans="1:9">
      <c r="A51" s="283" t="s">
        <v>345</v>
      </c>
      <c r="B51" s="321"/>
      <c r="C51" s="321"/>
      <c r="D51" s="322"/>
      <c r="E51" s="323" t="s">
        <v>253</v>
      </c>
      <c r="F51" s="324"/>
      <c r="G51" s="325"/>
      <c r="H51" s="408">
        <f>SUM(H53:H60)</f>
        <v>0</v>
      </c>
      <c r="I51" s="352" t="s">
        <v>388</v>
      </c>
    </row>
    <row r="52" spans="1:9">
      <c r="A52" s="326" t="s">
        <v>101</v>
      </c>
      <c r="B52" s="327"/>
      <c r="C52" s="327"/>
      <c r="D52" s="328"/>
      <c r="E52" s="329"/>
      <c r="F52" s="329"/>
      <c r="G52" s="330"/>
      <c r="H52" s="409"/>
      <c r="I52" s="285"/>
    </row>
    <row r="53" spans="1:9">
      <c r="A53" s="331" t="s">
        <v>98</v>
      </c>
      <c r="B53" s="332"/>
      <c r="C53" s="332"/>
      <c r="D53" s="332"/>
      <c r="E53" s="333" t="s">
        <v>334</v>
      </c>
      <c r="F53" s="334">
        <v>600</v>
      </c>
      <c r="G53" s="333" t="s">
        <v>337</v>
      </c>
      <c r="H53" s="410">
        <f>+B53*C53*D53*F53</f>
        <v>0</v>
      </c>
      <c r="I53" s="295" t="s">
        <v>389</v>
      </c>
    </row>
    <row r="54" spans="1:9">
      <c r="A54" s="335" t="s">
        <v>96</v>
      </c>
      <c r="B54" s="327"/>
      <c r="C54" s="327"/>
      <c r="D54" s="327"/>
      <c r="E54" s="333" t="s">
        <v>334</v>
      </c>
      <c r="F54" s="336">
        <v>1200</v>
      </c>
      <c r="G54" s="333" t="s">
        <v>337</v>
      </c>
      <c r="H54" s="410">
        <f t="shared" ref="H54:H57" si="6">+B54*C54*D54*F54</f>
        <v>0</v>
      </c>
      <c r="I54" s="295" t="s">
        <v>390</v>
      </c>
    </row>
    <row r="55" spans="1:9">
      <c r="A55" s="337" t="s">
        <v>331</v>
      </c>
      <c r="B55" s="327"/>
      <c r="C55" s="327"/>
      <c r="D55" s="327"/>
      <c r="E55" s="333" t="s">
        <v>253</v>
      </c>
      <c r="F55" s="336">
        <v>500</v>
      </c>
      <c r="G55" s="333" t="s">
        <v>337</v>
      </c>
      <c r="H55" s="410">
        <f t="shared" si="6"/>
        <v>0</v>
      </c>
      <c r="I55" s="295" t="s">
        <v>381</v>
      </c>
    </row>
    <row r="56" spans="1:9">
      <c r="A56" s="337" t="s">
        <v>340</v>
      </c>
      <c r="B56" s="327"/>
      <c r="C56" s="327"/>
      <c r="D56" s="327"/>
      <c r="E56" s="333" t="s">
        <v>253</v>
      </c>
      <c r="F56" s="336">
        <v>100</v>
      </c>
      <c r="G56" s="333" t="s">
        <v>337</v>
      </c>
      <c r="H56" s="410">
        <f t="shared" si="6"/>
        <v>0</v>
      </c>
      <c r="I56" s="295" t="s">
        <v>382</v>
      </c>
    </row>
    <row r="57" spans="1:9">
      <c r="A57" s="337" t="s">
        <v>341</v>
      </c>
      <c r="B57" s="327"/>
      <c r="C57" s="327"/>
      <c r="D57" s="327"/>
      <c r="E57" s="333" t="s">
        <v>253</v>
      </c>
      <c r="F57" s="336">
        <v>750</v>
      </c>
      <c r="G57" s="333" t="s">
        <v>337</v>
      </c>
      <c r="H57" s="410">
        <f t="shared" si="6"/>
        <v>0</v>
      </c>
      <c r="I57" s="296"/>
    </row>
    <row r="58" spans="1:9">
      <c r="A58" s="338" t="s">
        <v>386</v>
      </c>
      <c r="B58" s="327"/>
      <c r="C58" s="327"/>
      <c r="D58" s="327"/>
      <c r="E58" s="339" t="s">
        <v>387</v>
      </c>
      <c r="F58" s="340">
        <f>VLOOKUP(E58,listprice,2,0)</f>
        <v>0</v>
      </c>
      <c r="G58" s="333" t="s">
        <v>337</v>
      </c>
      <c r="H58" s="334">
        <f>IF(E58="เที่ยว",B58*C58*D58*F58,B58*D58*F58)</f>
        <v>0</v>
      </c>
      <c r="I58" s="296" t="s">
        <v>371</v>
      </c>
    </row>
    <row r="59" spans="1:9">
      <c r="A59" s="337" t="s">
        <v>332</v>
      </c>
      <c r="B59" s="327"/>
      <c r="C59" s="327"/>
      <c r="D59" s="341"/>
      <c r="E59" s="342" t="s">
        <v>335</v>
      </c>
      <c r="F59" s="343"/>
      <c r="G59" s="342" t="s">
        <v>337</v>
      </c>
      <c r="H59" s="410">
        <f>+B59*C59*F59</f>
        <v>0</v>
      </c>
      <c r="I59" s="296" t="s">
        <v>370</v>
      </c>
    </row>
    <row r="60" spans="1:9">
      <c r="A60" s="344" t="s">
        <v>333</v>
      </c>
      <c r="B60" s="345"/>
      <c r="C60" s="770"/>
      <c r="D60" s="771"/>
      <c r="E60" s="346" t="s">
        <v>336</v>
      </c>
      <c r="F60" s="347"/>
      <c r="G60" s="346" t="s">
        <v>337</v>
      </c>
      <c r="H60" s="411">
        <f>+B60*F60</f>
        <v>0</v>
      </c>
      <c r="I60" s="286" t="s">
        <v>372</v>
      </c>
    </row>
    <row r="61" spans="1:9">
      <c r="A61" s="283" t="s">
        <v>346</v>
      </c>
      <c r="B61" s="321"/>
      <c r="C61" s="321"/>
      <c r="D61" s="322"/>
      <c r="E61" s="323" t="s">
        <v>253</v>
      </c>
      <c r="F61" s="324"/>
      <c r="G61" s="325"/>
      <c r="H61" s="408">
        <f>SUM(H63:H70)</f>
        <v>0</v>
      </c>
      <c r="I61" s="352" t="s">
        <v>388</v>
      </c>
    </row>
    <row r="62" spans="1:9">
      <c r="A62" s="326" t="s">
        <v>101</v>
      </c>
      <c r="B62" s="327"/>
      <c r="C62" s="327"/>
      <c r="D62" s="328"/>
      <c r="E62" s="329"/>
      <c r="F62" s="329"/>
      <c r="G62" s="330"/>
      <c r="H62" s="409"/>
      <c r="I62" s="285"/>
    </row>
    <row r="63" spans="1:9">
      <c r="A63" s="331" t="s">
        <v>98</v>
      </c>
      <c r="B63" s="332"/>
      <c r="C63" s="332"/>
      <c r="D63" s="332"/>
      <c r="E63" s="333" t="s">
        <v>334</v>
      </c>
      <c r="F63" s="334">
        <v>600</v>
      </c>
      <c r="G63" s="333" t="s">
        <v>337</v>
      </c>
      <c r="H63" s="410">
        <f>+B63*C63*D63*F63</f>
        <v>0</v>
      </c>
      <c r="I63" s="295" t="s">
        <v>389</v>
      </c>
    </row>
    <row r="64" spans="1:9">
      <c r="A64" s="335" t="s">
        <v>96</v>
      </c>
      <c r="B64" s="327"/>
      <c r="C64" s="327"/>
      <c r="D64" s="327"/>
      <c r="E64" s="333" t="s">
        <v>334</v>
      </c>
      <c r="F64" s="336">
        <v>1200</v>
      </c>
      <c r="G64" s="333" t="s">
        <v>337</v>
      </c>
      <c r="H64" s="410">
        <f t="shared" ref="H64:H67" si="7">+B64*C64*D64*F64</f>
        <v>0</v>
      </c>
      <c r="I64" s="295" t="s">
        <v>390</v>
      </c>
    </row>
    <row r="65" spans="1:9">
      <c r="A65" s="337" t="s">
        <v>331</v>
      </c>
      <c r="B65" s="327"/>
      <c r="C65" s="327"/>
      <c r="D65" s="327"/>
      <c r="E65" s="333" t="s">
        <v>253</v>
      </c>
      <c r="F65" s="336">
        <v>500</v>
      </c>
      <c r="G65" s="333" t="s">
        <v>337</v>
      </c>
      <c r="H65" s="410">
        <f t="shared" si="7"/>
        <v>0</v>
      </c>
      <c r="I65" s="295" t="s">
        <v>381</v>
      </c>
    </row>
    <row r="66" spans="1:9">
      <c r="A66" s="337" t="s">
        <v>340</v>
      </c>
      <c r="B66" s="327"/>
      <c r="C66" s="327"/>
      <c r="D66" s="327"/>
      <c r="E66" s="333" t="s">
        <v>253</v>
      </c>
      <c r="F66" s="336">
        <v>100</v>
      </c>
      <c r="G66" s="333" t="s">
        <v>337</v>
      </c>
      <c r="H66" s="410">
        <f t="shared" si="7"/>
        <v>0</v>
      </c>
      <c r="I66" s="295" t="s">
        <v>382</v>
      </c>
    </row>
    <row r="67" spans="1:9">
      <c r="A67" s="337" t="s">
        <v>341</v>
      </c>
      <c r="B67" s="327"/>
      <c r="C67" s="327"/>
      <c r="D67" s="327"/>
      <c r="E67" s="333" t="s">
        <v>253</v>
      </c>
      <c r="F67" s="336">
        <v>750</v>
      </c>
      <c r="G67" s="333" t="s">
        <v>337</v>
      </c>
      <c r="H67" s="410">
        <f t="shared" si="7"/>
        <v>0</v>
      </c>
      <c r="I67" s="296"/>
    </row>
    <row r="68" spans="1:9">
      <c r="A68" s="338" t="s">
        <v>386</v>
      </c>
      <c r="B68" s="327"/>
      <c r="C68" s="327"/>
      <c r="D68" s="327"/>
      <c r="E68" s="339" t="s">
        <v>387</v>
      </c>
      <c r="F68" s="340">
        <f>VLOOKUP(E68,listprice,2,0)</f>
        <v>0</v>
      </c>
      <c r="G68" s="333" t="s">
        <v>337</v>
      </c>
      <c r="H68" s="334">
        <f>IF(E68="เที่ยว",B68*C68*D68*F68,B68*D68*F68)</f>
        <v>0</v>
      </c>
      <c r="I68" s="296" t="s">
        <v>371</v>
      </c>
    </row>
    <row r="69" spans="1:9">
      <c r="A69" s="337" t="s">
        <v>332</v>
      </c>
      <c r="B69" s="327"/>
      <c r="C69" s="327"/>
      <c r="D69" s="341"/>
      <c r="E69" s="342" t="s">
        <v>335</v>
      </c>
      <c r="F69" s="343"/>
      <c r="G69" s="342" t="s">
        <v>337</v>
      </c>
      <c r="H69" s="410">
        <f>+B69*C69*F69</f>
        <v>0</v>
      </c>
      <c r="I69" s="296" t="s">
        <v>370</v>
      </c>
    </row>
    <row r="70" spans="1:9">
      <c r="A70" s="344" t="s">
        <v>333</v>
      </c>
      <c r="B70" s="345"/>
      <c r="C70" s="770"/>
      <c r="D70" s="771"/>
      <c r="E70" s="346" t="s">
        <v>336</v>
      </c>
      <c r="F70" s="347"/>
      <c r="G70" s="346" t="s">
        <v>337</v>
      </c>
      <c r="H70" s="411">
        <f>+B70*F70</f>
        <v>0</v>
      </c>
      <c r="I70" s="286" t="s">
        <v>372</v>
      </c>
    </row>
    <row r="71" spans="1:9">
      <c r="A71" s="283" t="s">
        <v>347</v>
      </c>
      <c r="B71" s="321"/>
      <c r="C71" s="321"/>
      <c r="D71" s="322"/>
      <c r="E71" s="323" t="s">
        <v>253</v>
      </c>
      <c r="F71" s="324"/>
      <c r="G71" s="325"/>
      <c r="H71" s="408">
        <f>SUM(H73:H80)</f>
        <v>0</v>
      </c>
      <c r="I71" s="352" t="s">
        <v>388</v>
      </c>
    </row>
    <row r="72" spans="1:9">
      <c r="A72" s="326" t="s">
        <v>101</v>
      </c>
      <c r="B72" s="327"/>
      <c r="C72" s="327"/>
      <c r="D72" s="328"/>
      <c r="E72" s="329"/>
      <c r="F72" s="329"/>
      <c r="G72" s="330"/>
      <c r="H72" s="409"/>
      <c r="I72" s="285"/>
    </row>
    <row r="73" spans="1:9">
      <c r="A73" s="331" t="s">
        <v>98</v>
      </c>
      <c r="B73" s="332"/>
      <c r="C73" s="332"/>
      <c r="D73" s="332"/>
      <c r="E73" s="333" t="s">
        <v>334</v>
      </c>
      <c r="F73" s="334">
        <v>600</v>
      </c>
      <c r="G73" s="333" t="s">
        <v>337</v>
      </c>
      <c r="H73" s="410">
        <f>+B73*C73*D73*F73</f>
        <v>0</v>
      </c>
      <c r="I73" s="295" t="s">
        <v>389</v>
      </c>
    </row>
    <row r="74" spans="1:9">
      <c r="A74" s="335" t="s">
        <v>96</v>
      </c>
      <c r="B74" s="327"/>
      <c r="C74" s="327"/>
      <c r="D74" s="327"/>
      <c r="E74" s="333" t="s">
        <v>334</v>
      </c>
      <c r="F74" s="336">
        <v>1200</v>
      </c>
      <c r="G74" s="333" t="s">
        <v>337</v>
      </c>
      <c r="H74" s="410">
        <f t="shared" ref="H74:H77" si="8">+B74*C74*D74*F74</f>
        <v>0</v>
      </c>
      <c r="I74" s="295" t="s">
        <v>390</v>
      </c>
    </row>
    <row r="75" spans="1:9">
      <c r="A75" s="337" t="s">
        <v>331</v>
      </c>
      <c r="B75" s="327"/>
      <c r="C75" s="327"/>
      <c r="D75" s="327"/>
      <c r="E75" s="333" t="s">
        <v>253</v>
      </c>
      <c r="F75" s="336">
        <v>500</v>
      </c>
      <c r="G75" s="333" t="s">
        <v>337</v>
      </c>
      <c r="H75" s="410">
        <f t="shared" si="8"/>
        <v>0</v>
      </c>
      <c r="I75" s="295" t="s">
        <v>381</v>
      </c>
    </row>
    <row r="76" spans="1:9">
      <c r="A76" s="337" t="s">
        <v>340</v>
      </c>
      <c r="B76" s="327"/>
      <c r="C76" s="327"/>
      <c r="D76" s="327"/>
      <c r="E76" s="333" t="s">
        <v>253</v>
      </c>
      <c r="F76" s="336">
        <v>100</v>
      </c>
      <c r="G76" s="333" t="s">
        <v>337</v>
      </c>
      <c r="H76" s="410">
        <f t="shared" si="8"/>
        <v>0</v>
      </c>
      <c r="I76" s="295" t="s">
        <v>382</v>
      </c>
    </row>
    <row r="77" spans="1:9">
      <c r="A77" s="337" t="s">
        <v>341</v>
      </c>
      <c r="B77" s="327"/>
      <c r="C77" s="327"/>
      <c r="D77" s="327"/>
      <c r="E77" s="333" t="s">
        <v>253</v>
      </c>
      <c r="F77" s="336">
        <v>750</v>
      </c>
      <c r="G77" s="333" t="s">
        <v>337</v>
      </c>
      <c r="H77" s="410">
        <f t="shared" si="8"/>
        <v>0</v>
      </c>
      <c r="I77" s="296"/>
    </row>
    <row r="78" spans="1:9">
      <c r="A78" s="338" t="s">
        <v>386</v>
      </c>
      <c r="B78" s="327"/>
      <c r="C78" s="327"/>
      <c r="D78" s="327"/>
      <c r="E78" s="339" t="s">
        <v>387</v>
      </c>
      <c r="F78" s="340">
        <f>VLOOKUP(E78,listprice,2,0)</f>
        <v>0</v>
      </c>
      <c r="G78" s="333" t="s">
        <v>337</v>
      </c>
      <c r="H78" s="334">
        <f>IF(E78="เที่ยว",B78*C78*D78*F78,B78*D78*F78)</f>
        <v>0</v>
      </c>
      <c r="I78" s="296" t="s">
        <v>371</v>
      </c>
    </row>
    <row r="79" spans="1:9">
      <c r="A79" s="337" t="s">
        <v>332</v>
      </c>
      <c r="B79" s="327"/>
      <c r="C79" s="327"/>
      <c r="D79" s="341"/>
      <c r="E79" s="342" t="s">
        <v>335</v>
      </c>
      <c r="F79" s="343"/>
      <c r="G79" s="342" t="s">
        <v>337</v>
      </c>
      <c r="H79" s="410">
        <f>+B79*C79*F79</f>
        <v>0</v>
      </c>
      <c r="I79" s="296" t="s">
        <v>370</v>
      </c>
    </row>
    <row r="80" spans="1:9">
      <c r="A80" s="344" t="s">
        <v>333</v>
      </c>
      <c r="B80" s="345"/>
      <c r="C80" s="770"/>
      <c r="D80" s="771"/>
      <c r="E80" s="346" t="s">
        <v>336</v>
      </c>
      <c r="F80" s="347"/>
      <c r="G80" s="346" t="s">
        <v>337</v>
      </c>
      <c r="H80" s="411">
        <f>+B80*F80</f>
        <v>0</v>
      </c>
      <c r="I80" s="286" t="s">
        <v>372</v>
      </c>
    </row>
    <row r="81" spans="1:9">
      <c r="A81" s="283" t="s">
        <v>348</v>
      </c>
      <c r="B81" s="321"/>
      <c r="C81" s="321"/>
      <c r="D81" s="322"/>
      <c r="E81" s="323" t="s">
        <v>253</v>
      </c>
      <c r="F81" s="324"/>
      <c r="G81" s="325"/>
      <c r="H81" s="408">
        <f>SUM(H83:H90)</f>
        <v>0</v>
      </c>
      <c r="I81" s="352" t="s">
        <v>388</v>
      </c>
    </row>
    <row r="82" spans="1:9">
      <c r="A82" s="326" t="s">
        <v>101</v>
      </c>
      <c r="B82" s="327"/>
      <c r="C82" s="327"/>
      <c r="D82" s="328"/>
      <c r="E82" s="329"/>
      <c r="F82" s="329"/>
      <c r="G82" s="330"/>
      <c r="H82" s="409"/>
      <c r="I82" s="285"/>
    </row>
    <row r="83" spans="1:9">
      <c r="A83" s="331" t="s">
        <v>98</v>
      </c>
      <c r="B83" s="332"/>
      <c r="C83" s="332"/>
      <c r="D83" s="332"/>
      <c r="E83" s="333" t="s">
        <v>334</v>
      </c>
      <c r="F83" s="334">
        <v>600</v>
      </c>
      <c r="G83" s="333" t="s">
        <v>337</v>
      </c>
      <c r="H83" s="410">
        <f>+B83*C83*D83*F83</f>
        <v>0</v>
      </c>
      <c r="I83" s="295" t="s">
        <v>389</v>
      </c>
    </row>
    <row r="84" spans="1:9">
      <c r="A84" s="335" t="s">
        <v>96</v>
      </c>
      <c r="B84" s="327"/>
      <c r="C84" s="327"/>
      <c r="D84" s="327"/>
      <c r="E84" s="333" t="s">
        <v>334</v>
      </c>
      <c r="F84" s="336">
        <v>1200</v>
      </c>
      <c r="G84" s="333" t="s">
        <v>337</v>
      </c>
      <c r="H84" s="410">
        <f t="shared" ref="H84:H87" si="9">+B84*C84*D84*F84</f>
        <v>0</v>
      </c>
      <c r="I84" s="295" t="s">
        <v>390</v>
      </c>
    </row>
    <row r="85" spans="1:9">
      <c r="A85" s="337" t="s">
        <v>331</v>
      </c>
      <c r="B85" s="327"/>
      <c r="C85" s="327"/>
      <c r="D85" s="327"/>
      <c r="E85" s="333" t="s">
        <v>253</v>
      </c>
      <c r="F85" s="336">
        <v>500</v>
      </c>
      <c r="G85" s="333" t="s">
        <v>337</v>
      </c>
      <c r="H85" s="410">
        <f t="shared" si="9"/>
        <v>0</v>
      </c>
      <c r="I85" s="295" t="s">
        <v>381</v>
      </c>
    </row>
    <row r="86" spans="1:9">
      <c r="A86" s="337" t="s">
        <v>340</v>
      </c>
      <c r="B86" s="327"/>
      <c r="C86" s="327"/>
      <c r="D86" s="327"/>
      <c r="E86" s="333" t="s">
        <v>253</v>
      </c>
      <c r="F86" s="336">
        <v>100</v>
      </c>
      <c r="G86" s="333" t="s">
        <v>337</v>
      </c>
      <c r="H86" s="410">
        <f t="shared" si="9"/>
        <v>0</v>
      </c>
      <c r="I86" s="295" t="s">
        <v>382</v>
      </c>
    </row>
    <row r="87" spans="1:9">
      <c r="A87" s="337" t="s">
        <v>341</v>
      </c>
      <c r="B87" s="327"/>
      <c r="C87" s="327"/>
      <c r="D87" s="327"/>
      <c r="E87" s="333" t="s">
        <v>253</v>
      </c>
      <c r="F87" s="336">
        <v>750</v>
      </c>
      <c r="G87" s="333" t="s">
        <v>337</v>
      </c>
      <c r="H87" s="410">
        <f t="shared" si="9"/>
        <v>0</v>
      </c>
      <c r="I87" s="296"/>
    </row>
    <row r="88" spans="1:9">
      <c r="A88" s="338" t="s">
        <v>386</v>
      </c>
      <c r="B88" s="327"/>
      <c r="C88" s="327"/>
      <c r="D88" s="327"/>
      <c r="E88" s="339" t="s">
        <v>387</v>
      </c>
      <c r="F88" s="340">
        <f>VLOOKUP(E88,listprice,2,0)</f>
        <v>0</v>
      </c>
      <c r="G88" s="333" t="s">
        <v>337</v>
      </c>
      <c r="H88" s="334">
        <f>IF(E88="เที่ยว",B88*C88*D88*F88,B88*D88*F88)</f>
        <v>0</v>
      </c>
      <c r="I88" s="296" t="s">
        <v>371</v>
      </c>
    </row>
    <row r="89" spans="1:9">
      <c r="A89" s="337" t="s">
        <v>332</v>
      </c>
      <c r="B89" s="327"/>
      <c r="C89" s="327"/>
      <c r="D89" s="341"/>
      <c r="E89" s="342" t="s">
        <v>335</v>
      </c>
      <c r="F89" s="343"/>
      <c r="G89" s="342" t="s">
        <v>337</v>
      </c>
      <c r="H89" s="410">
        <f>+B89*C89*F89</f>
        <v>0</v>
      </c>
      <c r="I89" s="296" t="s">
        <v>370</v>
      </c>
    </row>
    <row r="90" spans="1:9">
      <c r="A90" s="344" t="s">
        <v>333</v>
      </c>
      <c r="B90" s="345"/>
      <c r="C90" s="770"/>
      <c r="D90" s="771"/>
      <c r="E90" s="346" t="s">
        <v>336</v>
      </c>
      <c r="F90" s="347"/>
      <c r="G90" s="346" t="s">
        <v>337</v>
      </c>
      <c r="H90" s="411">
        <f>+B90*F90</f>
        <v>0</v>
      </c>
      <c r="I90" s="286" t="s">
        <v>372</v>
      </c>
    </row>
    <row r="91" spans="1:9">
      <c r="A91" s="283" t="s">
        <v>349</v>
      </c>
      <c r="B91" s="321"/>
      <c r="C91" s="321"/>
      <c r="D91" s="322"/>
      <c r="E91" s="323" t="s">
        <v>253</v>
      </c>
      <c r="F91" s="324"/>
      <c r="G91" s="325"/>
      <c r="H91" s="408">
        <f>SUM(H93:H100)</f>
        <v>0</v>
      </c>
      <c r="I91" s="352" t="s">
        <v>388</v>
      </c>
    </row>
    <row r="92" spans="1:9">
      <c r="A92" s="326" t="s">
        <v>101</v>
      </c>
      <c r="B92" s="327"/>
      <c r="C92" s="327"/>
      <c r="D92" s="328"/>
      <c r="E92" s="329"/>
      <c r="F92" s="329"/>
      <c r="G92" s="330"/>
      <c r="H92" s="409"/>
      <c r="I92" s="285"/>
    </row>
    <row r="93" spans="1:9">
      <c r="A93" s="331" t="s">
        <v>98</v>
      </c>
      <c r="B93" s="332"/>
      <c r="C93" s="332"/>
      <c r="D93" s="332"/>
      <c r="E93" s="333" t="s">
        <v>334</v>
      </c>
      <c r="F93" s="334">
        <v>600</v>
      </c>
      <c r="G93" s="333" t="s">
        <v>337</v>
      </c>
      <c r="H93" s="410">
        <f>+B93*C93*D93*F93</f>
        <v>0</v>
      </c>
      <c r="I93" s="295" t="s">
        <v>389</v>
      </c>
    </row>
    <row r="94" spans="1:9">
      <c r="A94" s="335" t="s">
        <v>96</v>
      </c>
      <c r="B94" s="327"/>
      <c r="C94" s="327"/>
      <c r="D94" s="327"/>
      <c r="E94" s="333" t="s">
        <v>334</v>
      </c>
      <c r="F94" s="336">
        <v>1200</v>
      </c>
      <c r="G94" s="333" t="s">
        <v>337</v>
      </c>
      <c r="H94" s="410">
        <f t="shared" ref="H94:H97" si="10">+B94*C94*D94*F94</f>
        <v>0</v>
      </c>
      <c r="I94" s="295" t="s">
        <v>390</v>
      </c>
    </row>
    <row r="95" spans="1:9">
      <c r="A95" s="337" t="s">
        <v>331</v>
      </c>
      <c r="B95" s="327"/>
      <c r="C95" s="327"/>
      <c r="D95" s="327"/>
      <c r="E95" s="333" t="s">
        <v>253</v>
      </c>
      <c r="F95" s="336">
        <v>500</v>
      </c>
      <c r="G95" s="333" t="s">
        <v>337</v>
      </c>
      <c r="H95" s="410">
        <f t="shared" si="10"/>
        <v>0</v>
      </c>
      <c r="I95" s="295" t="s">
        <v>381</v>
      </c>
    </row>
    <row r="96" spans="1:9">
      <c r="A96" s="337" t="s">
        <v>340</v>
      </c>
      <c r="B96" s="327"/>
      <c r="C96" s="327"/>
      <c r="D96" s="327"/>
      <c r="E96" s="333" t="s">
        <v>253</v>
      </c>
      <c r="F96" s="336">
        <v>100</v>
      </c>
      <c r="G96" s="333" t="s">
        <v>337</v>
      </c>
      <c r="H96" s="410">
        <f t="shared" si="10"/>
        <v>0</v>
      </c>
      <c r="I96" s="295" t="s">
        <v>382</v>
      </c>
    </row>
    <row r="97" spans="1:9">
      <c r="A97" s="337" t="s">
        <v>341</v>
      </c>
      <c r="B97" s="327"/>
      <c r="C97" s="327"/>
      <c r="D97" s="327"/>
      <c r="E97" s="333" t="s">
        <v>253</v>
      </c>
      <c r="F97" s="336">
        <v>750</v>
      </c>
      <c r="G97" s="333" t="s">
        <v>337</v>
      </c>
      <c r="H97" s="410">
        <f t="shared" si="10"/>
        <v>0</v>
      </c>
      <c r="I97" s="296"/>
    </row>
    <row r="98" spans="1:9">
      <c r="A98" s="338" t="s">
        <v>386</v>
      </c>
      <c r="B98" s="327"/>
      <c r="C98" s="327"/>
      <c r="D98" s="327"/>
      <c r="E98" s="339" t="s">
        <v>387</v>
      </c>
      <c r="F98" s="340">
        <f>VLOOKUP(E98,listprice,2,0)</f>
        <v>0</v>
      </c>
      <c r="G98" s="333" t="s">
        <v>337</v>
      </c>
      <c r="H98" s="334">
        <f>IF(E98="เที่ยว",B98*C98*D98*F98,B98*D98*F98)</f>
        <v>0</v>
      </c>
      <c r="I98" s="296" t="s">
        <v>371</v>
      </c>
    </row>
    <row r="99" spans="1:9">
      <c r="A99" s="337" t="s">
        <v>332</v>
      </c>
      <c r="B99" s="327"/>
      <c r="C99" s="327"/>
      <c r="D99" s="341"/>
      <c r="E99" s="342" t="s">
        <v>335</v>
      </c>
      <c r="F99" s="343"/>
      <c r="G99" s="342" t="s">
        <v>337</v>
      </c>
      <c r="H99" s="410">
        <f>+B99*C99*F99</f>
        <v>0</v>
      </c>
      <c r="I99" s="296" t="s">
        <v>370</v>
      </c>
    </row>
    <row r="100" spans="1:9">
      <c r="A100" s="344" t="s">
        <v>333</v>
      </c>
      <c r="B100" s="345"/>
      <c r="C100" s="770"/>
      <c r="D100" s="771"/>
      <c r="E100" s="346" t="s">
        <v>336</v>
      </c>
      <c r="F100" s="347"/>
      <c r="G100" s="346" t="s">
        <v>337</v>
      </c>
      <c r="H100" s="411">
        <f>+B100*F100</f>
        <v>0</v>
      </c>
      <c r="I100" s="286" t="s">
        <v>372</v>
      </c>
    </row>
    <row r="101" spans="1:9">
      <c r="A101" s="283" t="s">
        <v>350</v>
      </c>
      <c r="B101" s="321"/>
      <c r="C101" s="321"/>
      <c r="D101" s="322"/>
      <c r="E101" s="323" t="s">
        <v>253</v>
      </c>
      <c r="F101" s="324"/>
      <c r="G101" s="325"/>
      <c r="H101" s="408">
        <f>SUM(H103:H110)</f>
        <v>0</v>
      </c>
      <c r="I101" s="352" t="s">
        <v>388</v>
      </c>
    </row>
    <row r="102" spans="1:9">
      <c r="A102" s="326" t="s">
        <v>101</v>
      </c>
      <c r="B102" s="327"/>
      <c r="C102" s="327"/>
      <c r="D102" s="328"/>
      <c r="E102" s="329"/>
      <c r="F102" s="329"/>
      <c r="G102" s="330"/>
      <c r="H102" s="409"/>
      <c r="I102" s="285"/>
    </row>
    <row r="103" spans="1:9">
      <c r="A103" s="331" t="s">
        <v>98</v>
      </c>
      <c r="B103" s="332"/>
      <c r="C103" s="332"/>
      <c r="D103" s="332"/>
      <c r="E103" s="333" t="s">
        <v>334</v>
      </c>
      <c r="F103" s="334">
        <v>600</v>
      </c>
      <c r="G103" s="333" t="s">
        <v>337</v>
      </c>
      <c r="H103" s="410">
        <f>+B103*C103*D103*F103</f>
        <v>0</v>
      </c>
      <c r="I103" s="295" t="s">
        <v>389</v>
      </c>
    </row>
    <row r="104" spans="1:9">
      <c r="A104" s="335" t="s">
        <v>96</v>
      </c>
      <c r="B104" s="327"/>
      <c r="C104" s="327"/>
      <c r="D104" s="327"/>
      <c r="E104" s="333" t="s">
        <v>334</v>
      </c>
      <c r="F104" s="336">
        <v>1200</v>
      </c>
      <c r="G104" s="333" t="s">
        <v>337</v>
      </c>
      <c r="H104" s="410">
        <f t="shared" ref="H104:H107" si="11">+B104*C104*D104*F104</f>
        <v>0</v>
      </c>
      <c r="I104" s="295" t="s">
        <v>390</v>
      </c>
    </row>
    <row r="105" spans="1:9">
      <c r="A105" s="337" t="s">
        <v>331</v>
      </c>
      <c r="B105" s="327"/>
      <c r="C105" s="327"/>
      <c r="D105" s="327"/>
      <c r="E105" s="333" t="s">
        <v>253</v>
      </c>
      <c r="F105" s="336">
        <v>500</v>
      </c>
      <c r="G105" s="333" t="s">
        <v>337</v>
      </c>
      <c r="H105" s="410">
        <f t="shared" si="11"/>
        <v>0</v>
      </c>
      <c r="I105" s="295" t="s">
        <v>381</v>
      </c>
    </row>
    <row r="106" spans="1:9">
      <c r="A106" s="337" t="s">
        <v>340</v>
      </c>
      <c r="B106" s="327"/>
      <c r="C106" s="327"/>
      <c r="D106" s="327"/>
      <c r="E106" s="333" t="s">
        <v>253</v>
      </c>
      <c r="F106" s="336">
        <v>100</v>
      </c>
      <c r="G106" s="333" t="s">
        <v>337</v>
      </c>
      <c r="H106" s="410">
        <f t="shared" si="11"/>
        <v>0</v>
      </c>
      <c r="I106" s="295" t="s">
        <v>382</v>
      </c>
    </row>
    <row r="107" spans="1:9">
      <c r="A107" s="337" t="s">
        <v>341</v>
      </c>
      <c r="B107" s="327"/>
      <c r="C107" s="327"/>
      <c r="D107" s="327"/>
      <c r="E107" s="333" t="s">
        <v>253</v>
      </c>
      <c r="F107" s="336">
        <v>750</v>
      </c>
      <c r="G107" s="333" t="s">
        <v>337</v>
      </c>
      <c r="H107" s="410">
        <f t="shared" si="11"/>
        <v>0</v>
      </c>
      <c r="I107" s="296"/>
    </row>
    <row r="108" spans="1:9">
      <c r="A108" s="338" t="s">
        <v>386</v>
      </c>
      <c r="B108" s="327"/>
      <c r="C108" s="327"/>
      <c r="D108" s="327"/>
      <c r="E108" s="339" t="s">
        <v>387</v>
      </c>
      <c r="F108" s="340">
        <f>VLOOKUP(E108,listprice,2,0)</f>
        <v>0</v>
      </c>
      <c r="G108" s="333" t="s">
        <v>337</v>
      </c>
      <c r="H108" s="334">
        <f>IF(E108="เที่ยว",B108*C108*D108*F108,B108*D108*F108)</f>
        <v>0</v>
      </c>
      <c r="I108" s="296" t="s">
        <v>371</v>
      </c>
    </row>
    <row r="109" spans="1:9">
      <c r="A109" s="337" t="s">
        <v>332</v>
      </c>
      <c r="B109" s="327"/>
      <c r="C109" s="327"/>
      <c r="D109" s="341"/>
      <c r="E109" s="342" t="s">
        <v>335</v>
      </c>
      <c r="F109" s="343"/>
      <c r="G109" s="342" t="s">
        <v>337</v>
      </c>
      <c r="H109" s="410">
        <f>+B109*C109*F109</f>
        <v>0</v>
      </c>
      <c r="I109" s="296" t="s">
        <v>370</v>
      </c>
    </row>
    <row r="110" spans="1:9">
      <c r="A110" s="344" t="s">
        <v>333</v>
      </c>
      <c r="B110" s="345"/>
      <c r="C110" s="770"/>
      <c r="D110" s="771"/>
      <c r="E110" s="346" t="s">
        <v>336</v>
      </c>
      <c r="F110" s="347"/>
      <c r="G110" s="346" t="s">
        <v>337</v>
      </c>
      <c r="H110" s="411">
        <f>+B110*F110</f>
        <v>0</v>
      </c>
      <c r="I110" s="286" t="s">
        <v>372</v>
      </c>
    </row>
    <row r="111" spans="1:9">
      <c r="A111" s="283" t="s">
        <v>351</v>
      </c>
      <c r="B111" s="321"/>
      <c r="C111" s="321"/>
      <c r="D111" s="322"/>
      <c r="E111" s="323" t="s">
        <v>253</v>
      </c>
      <c r="F111" s="324"/>
      <c r="G111" s="325"/>
      <c r="H111" s="408">
        <f>SUM(H113:H120)</f>
        <v>0</v>
      </c>
      <c r="I111" s="352" t="s">
        <v>388</v>
      </c>
    </row>
    <row r="112" spans="1:9">
      <c r="A112" s="326" t="s">
        <v>101</v>
      </c>
      <c r="B112" s="327"/>
      <c r="C112" s="327"/>
      <c r="D112" s="328"/>
      <c r="E112" s="329"/>
      <c r="F112" s="329"/>
      <c r="G112" s="330"/>
      <c r="H112" s="409"/>
      <c r="I112" s="285"/>
    </row>
    <row r="113" spans="1:9">
      <c r="A113" s="331" t="s">
        <v>98</v>
      </c>
      <c r="B113" s="332"/>
      <c r="C113" s="332"/>
      <c r="D113" s="332"/>
      <c r="E113" s="333" t="s">
        <v>334</v>
      </c>
      <c r="F113" s="334">
        <v>600</v>
      </c>
      <c r="G113" s="333" t="s">
        <v>337</v>
      </c>
      <c r="H113" s="410">
        <f>+B113*C113*D113*F113</f>
        <v>0</v>
      </c>
      <c r="I113" s="295" t="s">
        <v>389</v>
      </c>
    </row>
    <row r="114" spans="1:9">
      <c r="A114" s="335" t="s">
        <v>96</v>
      </c>
      <c r="B114" s="327"/>
      <c r="C114" s="327"/>
      <c r="D114" s="327"/>
      <c r="E114" s="333" t="s">
        <v>334</v>
      </c>
      <c r="F114" s="336">
        <v>1200</v>
      </c>
      <c r="G114" s="333" t="s">
        <v>337</v>
      </c>
      <c r="H114" s="410">
        <f t="shared" ref="H114:H117" si="12">+B114*C114*D114*F114</f>
        <v>0</v>
      </c>
      <c r="I114" s="295" t="s">
        <v>390</v>
      </c>
    </row>
    <row r="115" spans="1:9">
      <c r="A115" s="337" t="s">
        <v>331</v>
      </c>
      <c r="B115" s="327"/>
      <c r="C115" s="327"/>
      <c r="D115" s="327"/>
      <c r="E115" s="333" t="s">
        <v>253</v>
      </c>
      <c r="F115" s="336">
        <v>500</v>
      </c>
      <c r="G115" s="333" t="s">
        <v>337</v>
      </c>
      <c r="H115" s="410">
        <f t="shared" si="12"/>
        <v>0</v>
      </c>
      <c r="I115" s="295" t="s">
        <v>381</v>
      </c>
    </row>
    <row r="116" spans="1:9">
      <c r="A116" s="337" t="s">
        <v>340</v>
      </c>
      <c r="B116" s="327"/>
      <c r="C116" s="327"/>
      <c r="D116" s="327"/>
      <c r="E116" s="333" t="s">
        <v>253</v>
      </c>
      <c r="F116" s="336">
        <v>100</v>
      </c>
      <c r="G116" s="333" t="s">
        <v>337</v>
      </c>
      <c r="H116" s="410">
        <f t="shared" si="12"/>
        <v>0</v>
      </c>
      <c r="I116" s="295" t="s">
        <v>382</v>
      </c>
    </row>
    <row r="117" spans="1:9">
      <c r="A117" s="337" t="s">
        <v>341</v>
      </c>
      <c r="B117" s="327"/>
      <c r="C117" s="327"/>
      <c r="D117" s="327"/>
      <c r="E117" s="333" t="s">
        <v>253</v>
      </c>
      <c r="F117" s="336">
        <v>750</v>
      </c>
      <c r="G117" s="333" t="s">
        <v>337</v>
      </c>
      <c r="H117" s="410">
        <f t="shared" si="12"/>
        <v>0</v>
      </c>
      <c r="I117" s="296"/>
    </row>
    <row r="118" spans="1:9">
      <c r="A118" s="338" t="s">
        <v>386</v>
      </c>
      <c r="B118" s="327"/>
      <c r="C118" s="327"/>
      <c r="D118" s="327"/>
      <c r="E118" s="339" t="s">
        <v>387</v>
      </c>
      <c r="F118" s="340">
        <f>VLOOKUP(E118,listprice,2,0)</f>
        <v>0</v>
      </c>
      <c r="G118" s="333" t="s">
        <v>337</v>
      </c>
      <c r="H118" s="334">
        <f>IF(E118="เที่ยว",B118*C118*D118*F118,B118*D118*F118)</f>
        <v>0</v>
      </c>
      <c r="I118" s="296" t="s">
        <v>371</v>
      </c>
    </row>
    <row r="119" spans="1:9">
      <c r="A119" s="337" t="s">
        <v>332</v>
      </c>
      <c r="B119" s="327"/>
      <c r="C119" s="327"/>
      <c r="D119" s="341"/>
      <c r="E119" s="342" t="s">
        <v>335</v>
      </c>
      <c r="F119" s="343"/>
      <c r="G119" s="342" t="s">
        <v>337</v>
      </c>
      <c r="H119" s="410">
        <f>+B119*C119*F119</f>
        <v>0</v>
      </c>
      <c r="I119" s="296" t="s">
        <v>370</v>
      </c>
    </row>
    <row r="120" spans="1:9">
      <c r="A120" s="344" t="s">
        <v>333</v>
      </c>
      <c r="B120" s="345"/>
      <c r="C120" s="770"/>
      <c r="D120" s="771"/>
      <c r="E120" s="346" t="s">
        <v>336</v>
      </c>
      <c r="F120" s="347"/>
      <c r="G120" s="346" t="s">
        <v>337</v>
      </c>
      <c r="H120" s="411">
        <f>+B120*F120</f>
        <v>0</v>
      </c>
      <c r="I120" s="286" t="s">
        <v>372</v>
      </c>
    </row>
    <row r="121" spans="1:9">
      <c r="A121" s="283" t="s">
        <v>352</v>
      </c>
      <c r="B121" s="321"/>
      <c r="C121" s="321"/>
      <c r="D121" s="322"/>
      <c r="E121" s="323" t="s">
        <v>253</v>
      </c>
      <c r="F121" s="324"/>
      <c r="G121" s="325"/>
      <c r="H121" s="408">
        <f>SUM(H123:H130)</f>
        <v>0</v>
      </c>
      <c r="I121" s="352" t="s">
        <v>388</v>
      </c>
    </row>
    <row r="122" spans="1:9">
      <c r="A122" s="326" t="s">
        <v>101</v>
      </c>
      <c r="B122" s="327"/>
      <c r="C122" s="327"/>
      <c r="D122" s="328"/>
      <c r="E122" s="329"/>
      <c r="F122" s="329"/>
      <c r="G122" s="330"/>
      <c r="H122" s="409"/>
      <c r="I122" s="285"/>
    </row>
    <row r="123" spans="1:9">
      <c r="A123" s="331" t="s">
        <v>98</v>
      </c>
      <c r="B123" s="332"/>
      <c r="C123" s="332"/>
      <c r="D123" s="332"/>
      <c r="E123" s="333" t="s">
        <v>334</v>
      </c>
      <c r="F123" s="334">
        <v>600</v>
      </c>
      <c r="G123" s="333" t="s">
        <v>337</v>
      </c>
      <c r="H123" s="410">
        <f>+B123*C123*D123*F123</f>
        <v>0</v>
      </c>
      <c r="I123" s="295" t="s">
        <v>389</v>
      </c>
    </row>
    <row r="124" spans="1:9">
      <c r="A124" s="335" t="s">
        <v>96</v>
      </c>
      <c r="B124" s="327"/>
      <c r="C124" s="327"/>
      <c r="D124" s="327"/>
      <c r="E124" s="333" t="s">
        <v>334</v>
      </c>
      <c r="F124" s="336">
        <v>1200</v>
      </c>
      <c r="G124" s="333" t="s">
        <v>337</v>
      </c>
      <c r="H124" s="410">
        <f t="shared" ref="H124:H127" si="13">+B124*C124*D124*F124</f>
        <v>0</v>
      </c>
      <c r="I124" s="295" t="s">
        <v>390</v>
      </c>
    </row>
    <row r="125" spans="1:9">
      <c r="A125" s="337" t="s">
        <v>331</v>
      </c>
      <c r="B125" s="327"/>
      <c r="C125" s="327"/>
      <c r="D125" s="327"/>
      <c r="E125" s="333" t="s">
        <v>253</v>
      </c>
      <c r="F125" s="336">
        <v>500</v>
      </c>
      <c r="G125" s="333" t="s">
        <v>337</v>
      </c>
      <c r="H125" s="410">
        <f t="shared" si="13"/>
        <v>0</v>
      </c>
      <c r="I125" s="295" t="s">
        <v>381</v>
      </c>
    </row>
    <row r="126" spans="1:9">
      <c r="A126" s="337" t="s">
        <v>340</v>
      </c>
      <c r="B126" s="327"/>
      <c r="C126" s="327"/>
      <c r="D126" s="327"/>
      <c r="E126" s="333" t="s">
        <v>253</v>
      </c>
      <c r="F126" s="336">
        <v>100</v>
      </c>
      <c r="G126" s="333" t="s">
        <v>337</v>
      </c>
      <c r="H126" s="410">
        <f t="shared" si="13"/>
        <v>0</v>
      </c>
      <c r="I126" s="295" t="s">
        <v>382</v>
      </c>
    </row>
    <row r="127" spans="1:9">
      <c r="A127" s="337" t="s">
        <v>341</v>
      </c>
      <c r="B127" s="327"/>
      <c r="C127" s="327"/>
      <c r="D127" s="327"/>
      <c r="E127" s="333" t="s">
        <v>253</v>
      </c>
      <c r="F127" s="336">
        <v>750</v>
      </c>
      <c r="G127" s="333" t="s">
        <v>337</v>
      </c>
      <c r="H127" s="410">
        <f t="shared" si="13"/>
        <v>0</v>
      </c>
      <c r="I127" s="296"/>
    </row>
    <row r="128" spans="1:9">
      <c r="A128" s="338" t="s">
        <v>386</v>
      </c>
      <c r="B128" s="327"/>
      <c r="C128" s="327"/>
      <c r="D128" s="327"/>
      <c r="E128" s="339" t="s">
        <v>387</v>
      </c>
      <c r="F128" s="340">
        <f>VLOOKUP(E128,listprice,2,0)</f>
        <v>0</v>
      </c>
      <c r="G128" s="333" t="s">
        <v>337</v>
      </c>
      <c r="H128" s="334">
        <f>IF(E128="เที่ยว",B128*C128*D128*F128,B128*D128*F128)</f>
        <v>0</v>
      </c>
      <c r="I128" s="296" t="s">
        <v>371</v>
      </c>
    </row>
    <row r="129" spans="1:9">
      <c r="A129" s="337" t="s">
        <v>332</v>
      </c>
      <c r="B129" s="327"/>
      <c r="C129" s="327"/>
      <c r="D129" s="341"/>
      <c r="E129" s="342" t="s">
        <v>335</v>
      </c>
      <c r="F129" s="343"/>
      <c r="G129" s="342" t="s">
        <v>337</v>
      </c>
      <c r="H129" s="410">
        <f>+B129*C129*F129</f>
        <v>0</v>
      </c>
      <c r="I129" s="296" t="s">
        <v>370</v>
      </c>
    </row>
    <row r="130" spans="1:9">
      <c r="A130" s="344" t="s">
        <v>333</v>
      </c>
      <c r="B130" s="345"/>
      <c r="C130" s="770"/>
      <c r="D130" s="771"/>
      <c r="E130" s="346" t="s">
        <v>336</v>
      </c>
      <c r="F130" s="347"/>
      <c r="G130" s="346" t="s">
        <v>337</v>
      </c>
      <c r="H130" s="411">
        <f>+B130*F130</f>
        <v>0</v>
      </c>
      <c r="I130" s="286" t="s">
        <v>372</v>
      </c>
    </row>
    <row r="131" spans="1:9">
      <c r="A131" s="283" t="s">
        <v>353</v>
      </c>
      <c r="B131" s="321"/>
      <c r="C131" s="321"/>
      <c r="D131" s="322"/>
      <c r="E131" s="323" t="s">
        <v>253</v>
      </c>
      <c r="F131" s="324"/>
      <c r="G131" s="325"/>
      <c r="H131" s="408">
        <f>SUM(H133:H140)</f>
        <v>0</v>
      </c>
      <c r="I131" s="352" t="s">
        <v>388</v>
      </c>
    </row>
    <row r="132" spans="1:9">
      <c r="A132" s="326" t="s">
        <v>101</v>
      </c>
      <c r="B132" s="327"/>
      <c r="C132" s="327"/>
      <c r="D132" s="328"/>
      <c r="E132" s="329"/>
      <c r="F132" s="329"/>
      <c r="G132" s="330"/>
      <c r="H132" s="409"/>
      <c r="I132" s="285"/>
    </row>
    <row r="133" spans="1:9">
      <c r="A133" s="331" t="s">
        <v>98</v>
      </c>
      <c r="B133" s="332"/>
      <c r="C133" s="332"/>
      <c r="D133" s="332"/>
      <c r="E133" s="333" t="s">
        <v>334</v>
      </c>
      <c r="F133" s="334">
        <v>600</v>
      </c>
      <c r="G133" s="333" t="s">
        <v>337</v>
      </c>
      <c r="H133" s="410">
        <f>+B133*C133*D133*F133</f>
        <v>0</v>
      </c>
      <c r="I133" s="295" t="s">
        <v>389</v>
      </c>
    </row>
    <row r="134" spans="1:9">
      <c r="A134" s="335" t="s">
        <v>96</v>
      </c>
      <c r="B134" s="327"/>
      <c r="C134" s="327"/>
      <c r="D134" s="327"/>
      <c r="E134" s="333" t="s">
        <v>334</v>
      </c>
      <c r="F134" s="336">
        <v>1200</v>
      </c>
      <c r="G134" s="333" t="s">
        <v>337</v>
      </c>
      <c r="H134" s="410">
        <f t="shared" ref="H134:H137" si="14">+B134*C134*D134*F134</f>
        <v>0</v>
      </c>
      <c r="I134" s="295" t="s">
        <v>390</v>
      </c>
    </row>
    <row r="135" spans="1:9">
      <c r="A135" s="337" t="s">
        <v>331</v>
      </c>
      <c r="B135" s="327"/>
      <c r="C135" s="327"/>
      <c r="D135" s="327"/>
      <c r="E135" s="333" t="s">
        <v>253</v>
      </c>
      <c r="F135" s="336">
        <v>500</v>
      </c>
      <c r="G135" s="333" t="s">
        <v>337</v>
      </c>
      <c r="H135" s="410">
        <f t="shared" si="14"/>
        <v>0</v>
      </c>
      <c r="I135" s="295" t="s">
        <v>381</v>
      </c>
    </row>
    <row r="136" spans="1:9">
      <c r="A136" s="337" t="s">
        <v>340</v>
      </c>
      <c r="B136" s="327"/>
      <c r="C136" s="327"/>
      <c r="D136" s="327"/>
      <c r="E136" s="333" t="s">
        <v>253</v>
      </c>
      <c r="F136" s="336">
        <v>100</v>
      </c>
      <c r="G136" s="333" t="s">
        <v>337</v>
      </c>
      <c r="H136" s="410">
        <f t="shared" si="14"/>
        <v>0</v>
      </c>
      <c r="I136" s="295" t="s">
        <v>382</v>
      </c>
    </row>
    <row r="137" spans="1:9">
      <c r="A137" s="337" t="s">
        <v>341</v>
      </c>
      <c r="B137" s="327"/>
      <c r="C137" s="327"/>
      <c r="D137" s="327"/>
      <c r="E137" s="333" t="s">
        <v>253</v>
      </c>
      <c r="F137" s="336">
        <v>750</v>
      </c>
      <c r="G137" s="333" t="s">
        <v>337</v>
      </c>
      <c r="H137" s="410">
        <f t="shared" si="14"/>
        <v>0</v>
      </c>
      <c r="I137" s="296"/>
    </row>
    <row r="138" spans="1:9">
      <c r="A138" s="338" t="s">
        <v>386</v>
      </c>
      <c r="B138" s="327"/>
      <c r="C138" s="327"/>
      <c r="D138" s="327"/>
      <c r="E138" s="339" t="s">
        <v>387</v>
      </c>
      <c r="F138" s="340">
        <f>VLOOKUP(E138,listprice,2,0)</f>
        <v>0</v>
      </c>
      <c r="G138" s="333" t="s">
        <v>337</v>
      </c>
      <c r="H138" s="334">
        <f>IF(E138="เที่ยว",B138*C138*D138*F138,B138*D138*F138)</f>
        <v>0</v>
      </c>
      <c r="I138" s="296" t="s">
        <v>371</v>
      </c>
    </row>
    <row r="139" spans="1:9">
      <c r="A139" s="337" t="s">
        <v>332</v>
      </c>
      <c r="B139" s="327"/>
      <c r="C139" s="327"/>
      <c r="D139" s="341"/>
      <c r="E139" s="342" t="s">
        <v>335</v>
      </c>
      <c r="F139" s="343"/>
      <c r="G139" s="342" t="s">
        <v>337</v>
      </c>
      <c r="H139" s="410">
        <f>+B139*C139*F139</f>
        <v>0</v>
      </c>
      <c r="I139" s="296" t="s">
        <v>370</v>
      </c>
    </row>
    <row r="140" spans="1:9">
      <c r="A140" s="344" t="s">
        <v>333</v>
      </c>
      <c r="B140" s="345"/>
      <c r="C140" s="770"/>
      <c r="D140" s="771"/>
      <c r="E140" s="346" t="s">
        <v>336</v>
      </c>
      <c r="F140" s="347"/>
      <c r="G140" s="346" t="s">
        <v>337</v>
      </c>
      <c r="H140" s="411">
        <f>+B140*F140</f>
        <v>0</v>
      </c>
      <c r="I140" s="286" t="s">
        <v>372</v>
      </c>
    </row>
    <row r="141" spans="1:9">
      <c r="A141" s="283" t="s">
        <v>354</v>
      </c>
      <c r="B141" s="321"/>
      <c r="C141" s="321"/>
      <c r="D141" s="322"/>
      <c r="E141" s="323" t="s">
        <v>253</v>
      </c>
      <c r="F141" s="324"/>
      <c r="G141" s="325"/>
      <c r="H141" s="408">
        <f>SUM(H143:H150)</f>
        <v>0</v>
      </c>
      <c r="I141" s="352" t="s">
        <v>388</v>
      </c>
    </row>
    <row r="142" spans="1:9">
      <c r="A142" s="326" t="s">
        <v>101</v>
      </c>
      <c r="B142" s="327"/>
      <c r="C142" s="327"/>
      <c r="D142" s="328"/>
      <c r="E142" s="329"/>
      <c r="F142" s="329"/>
      <c r="G142" s="330"/>
      <c r="H142" s="409"/>
      <c r="I142" s="285"/>
    </row>
    <row r="143" spans="1:9">
      <c r="A143" s="331" t="s">
        <v>98</v>
      </c>
      <c r="B143" s="332"/>
      <c r="C143" s="332"/>
      <c r="D143" s="332"/>
      <c r="E143" s="333" t="s">
        <v>334</v>
      </c>
      <c r="F143" s="334">
        <v>600</v>
      </c>
      <c r="G143" s="333" t="s">
        <v>337</v>
      </c>
      <c r="H143" s="410">
        <f>+B143*C143*D143*F143</f>
        <v>0</v>
      </c>
      <c r="I143" s="295" t="s">
        <v>389</v>
      </c>
    </row>
    <row r="144" spans="1:9">
      <c r="A144" s="335" t="s">
        <v>96</v>
      </c>
      <c r="B144" s="327"/>
      <c r="C144" s="327"/>
      <c r="D144" s="327"/>
      <c r="E144" s="333" t="s">
        <v>334</v>
      </c>
      <c r="F144" s="336">
        <v>1200</v>
      </c>
      <c r="G144" s="333" t="s">
        <v>337</v>
      </c>
      <c r="H144" s="410">
        <f t="shared" ref="H144:H147" si="15">+B144*C144*D144*F144</f>
        <v>0</v>
      </c>
      <c r="I144" s="295" t="s">
        <v>390</v>
      </c>
    </row>
    <row r="145" spans="1:9">
      <c r="A145" s="337" t="s">
        <v>331</v>
      </c>
      <c r="B145" s="327"/>
      <c r="C145" s="327"/>
      <c r="D145" s="327"/>
      <c r="E145" s="333" t="s">
        <v>253</v>
      </c>
      <c r="F145" s="336">
        <v>500</v>
      </c>
      <c r="G145" s="333" t="s">
        <v>337</v>
      </c>
      <c r="H145" s="410">
        <f t="shared" si="15"/>
        <v>0</v>
      </c>
      <c r="I145" s="295" t="s">
        <v>381</v>
      </c>
    </row>
    <row r="146" spans="1:9">
      <c r="A146" s="337" t="s">
        <v>340</v>
      </c>
      <c r="B146" s="327"/>
      <c r="C146" s="327"/>
      <c r="D146" s="327"/>
      <c r="E146" s="333" t="s">
        <v>253</v>
      </c>
      <c r="F146" s="336">
        <v>100</v>
      </c>
      <c r="G146" s="333" t="s">
        <v>337</v>
      </c>
      <c r="H146" s="410">
        <f t="shared" si="15"/>
        <v>0</v>
      </c>
      <c r="I146" s="295" t="s">
        <v>382</v>
      </c>
    </row>
    <row r="147" spans="1:9">
      <c r="A147" s="337" t="s">
        <v>341</v>
      </c>
      <c r="B147" s="327"/>
      <c r="C147" s="327"/>
      <c r="D147" s="327"/>
      <c r="E147" s="333" t="s">
        <v>253</v>
      </c>
      <c r="F147" s="336">
        <v>750</v>
      </c>
      <c r="G147" s="333" t="s">
        <v>337</v>
      </c>
      <c r="H147" s="410">
        <f t="shared" si="15"/>
        <v>0</v>
      </c>
      <c r="I147" s="296"/>
    </row>
    <row r="148" spans="1:9">
      <c r="A148" s="338" t="s">
        <v>386</v>
      </c>
      <c r="B148" s="327"/>
      <c r="C148" s="327"/>
      <c r="D148" s="327"/>
      <c r="E148" s="339" t="s">
        <v>387</v>
      </c>
      <c r="F148" s="340">
        <f>VLOOKUP(E148,listprice,2,0)</f>
        <v>0</v>
      </c>
      <c r="G148" s="333" t="s">
        <v>337</v>
      </c>
      <c r="H148" s="334">
        <f>IF(E148="เที่ยว",B148*C148*D148*F148,B148*D148*F148)</f>
        <v>0</v>
      </c>
      <c r="I148" s="296" t="s">
        <v>371</v>
      </c>
    </row>
    <row r="149" spans="1:9">
      <c r="A149" s="337" t="s">
        <v>332</v>
      </c>
      <c r="B149" s="327"/>
      <c r="C149" s="327"/>
      <c r="D149" s="341"/>
      <c r="E149" s="342" t="s">
        <v>335</v>
      </c>
      <c r="F149" s="343"/>
      <c r="G149" s="342" t="s">
        <v>337</v>
      </c>
      <c r="H149" s="410">
        <f>+B149*C149*F149</f>
        <v>0</v>
      </c>
      <c r="I149" s="296" t="s">
        <v>370</v>
      </c>
    </row>
    <row r="150" spans="1:9">
      <c r="A150" s="344" t="s">
        <v>333</v>
      </c>
      <c r="B150" s="345"/>
      <c r="C150" s="770"/>
      <c r="D150" s="771"/>
      <c r="E150" s="346" t="s">
        <v>336</v>
      </c>
      <c r="F150" s="347"/>
      <c r="G150" s="346" t="s">
        <v>337</v>
      </c>
      <c r="H150" s="411">
        <f>+B150*F150</f>
        <v>0</v>
      </c>
      <c r="I150" s="286" t="s">
        <v>372</v>
      </c>
    </row>
    <row r="151" spans="1:9">
      <c r="A151" s="283" t="s">
        <v>355</v>
      </c>
      <c r="B151" s="321"/>
      <c r="C151" s="321"/>
      <c r="D151" s="322"/>
      <c r="E151" s="323" t="s">
        <v>253</v>
      </c>
      <c r="F151" s="324"/>
      <c r="G151" s="325"/>
      <c r="H151" s="408">
        <f>SUM(H153:H160)</f>
        <v>0</v>
      </c>
      <c r="I151" s="352" t="s">
        <v>388</v>
      </c>
    </row>
    <row r="152" spans="1:9">
      <c r="A152" s="326" t="s">
        <v>101</v>
      </c>
      <c r="B152" s="327"/>
      <c r="C152" s="327"/>
      <c r="D152" s="328"/>
      <c r="E152" s="329"/>
      <c r="F152" s="329"/>
      <c r="G152" s="330"/>
      <c r="H152" s="409"/>
      <c r="I152" s="285"/>
    </row>
    <row r="153" spans="1:9">
      <c r="A153" s="331" t="s">
        <v>98</v>
      </c>
      <c r="B153" s="332"/>
      <c r="C153" s="332"/>
      <c r="D153" s="332"/>
      <c r="E153" s="333" t="s">
        <v>334</v>
      </c>
      <c r="F153" s="334">
        <v>600</v>
      </c>
      <c r="G153" s="333" t="s">
        <v>337</v>
      </c>
      <c r="H153" s="410">
        <f>+B153*C153*D153*F153</f>
        <v>0</v>
      </c>
      <c r="I153" s="295" t="s">
        <v>389</v>
      </c>
    </row>
    <row r="154" spans="1:9">
      <c r="A154" s="335" t="s">
        <v>96</v>
      </c>
      <c r="B154" s="327"/>
      <c r="C154" s="327"/>
      <c r="D154" s="327"/>
      <c r="E154" s="333" t="s">
        <v>334</v>
      </c>
      <c r="F154" s="336">
        <v>1200</v>
      </c>
      <c r="G154" s="333" t="s">
        <v>337</v>
      </c>
      <c r="H154" s="410">
        <f t="shared" ref="H154:H157" si="16">+B154*C154*D154*F154</f>
        <v>0</v>
      </c>
      <c r="I154" s="295" t="s">
        <v>390</v>
      </c>
    </row>
    <row r="155" spans="1:9">
      <c r="A155" s="337" t="s">
        <v>331</v>
      </c>
      <c r="B155" s="327"/>
      <c r="C155" s="327"/>
      <c r="D155" s="327"/>
      <c r="E155" s="333" t="s">
        <v>253</v>
      </c>
      <c r="F155" s="336">
        <v>500</v>
      </c>
      <c r="G155" s="333" t="s">
        <v>337</v>
      </c>
      <c r="H155" s="410">
        <f t="shared" si="16"/>
        <v>0</v>
      </c>
      <c r="I155" s="295" t="s">
        <v>381</v>
      </c>
    </row>
    <row r="156" spans="1:9">
      <c r="A156" s="337" t="s">
        <v>340</v>
      </c>
      <c r="B156" s="327"/>
      <c r="C156" s="327"/>
      <c r="D156" s="327"/>
      <c r="E156" s="333" t="s">
        <v>253</v>
      </c>
      <c r="F156" s="336">
        <v>100</v>
      </c>
      <c r="G156" s="333" t="s">
        <v>337</v>
      </c>
      <c r="H156" s="410">
        <f t="shared" si="16"/>
        <v>0</v>
      </c>
      <c r="I156" s="295" t="s">
        <v>382</v>
      </c>
    </row>
    <row r="157" spans="1:9">
      <c r="A157" s="337" t="s">
        <v>341</v>
      </c>
      <c r="B157" s="327"/>
      <c r="C157" s="327"/>
      <c r="D157" s="327"/>
      <c r="E157" s="333" t="s">
        <v>253</v>
      </c>
      <c r="F157" s="336">
        <v>750</v>
      </c>
      <c r="G157" s="333" t="s">
        <v>337</v>
      </c>
      <c r="H157" s="410">
        <f t="shared" si="16"/>
        <v>0</v>
      </c>
      <c r="I157" s="296"/>
    </row>
    <row r="158" spans="1:9">
      <c r="A158" s="338" t="s">
        <v>386</v>
      </c>
      <c r="B158" s="327"/>
      <c r="C158" s="327"/>
      <c r="D158" s="327"/>
      <c r="E158" s="339" t="s">
        <v>387</v>
      </c>
      <c r="F158" s="340">
        <f>VLOOKUP(E158,listprice,2,0)</f>
        <v>0</v>
      </c>
      <c r="G158" s="333" t="s">
        <v>337</v>
      </c>
      <c r="H158" s="334">
        <f>IF(E158="เที่ยว",B158*C158*D158*F158,B158*D158*F158)</f>
        <v>0</v>
      </c>
      <c r="I158" s="296" t="s">
        <v>371</v>
      </c>
    </row>
    <row r="159" spans="1:9">
      <c r="A159" s="337" t="s">
        <v>332</v>
      </c>
      <c r="B159" s="327"/>
      <c r="C159" s="327"/>
      <c r="D159" s="341"/>
      <c r="E159" s="342" t="s">
        <v>335</v>
      </c>
      <c r="F159" s="343"/>
      <c r="G159" s="342" t="s">
        <v>337</v>
      </c>
      <c r="H159" s="410">
        <f>+B159*C159*F159</f>
        <v>0</v>
      </c>
      <c r="I159" s="296" t="s">
        <v>370</v>
      </c>
    </row>
    <row r="160" spans="1:9">
      <c r="A160" s="344" t="s">
        <v>333</v>
      </c>
      <c r="B160" s="345"/>
      <c r="C160" s="770"/>
      <c r="D160" s="771"/>
      <c r="E160" s="346" t="s">
        <v>336</v>
      </c>
      <c r="F160" s="347"/>
      <c r="G160" s="346" t="s">
        <v>337</v>
      </c>
      <c r="H160" s="411">
        <f>+B160*F160</f>
        <v>0</v>
      </c>
      <c r="I160" s="286" t="s">
        <v>372</v>
      </c>
    </row>
    <row r="161" spans="1:9">
      <c r="A161" s="283" t="s">
        <v>356</v>
      </c>
      <c r="B161" s="321"/>
      <c r="C161" s="321"/>
      <c r="D161" s="322"/>
      <c r="E161" s="323" t="s">
        <v>253</v>
      </c>
      <c r="F161" s="324"/>
      <c r="G161" s="325"/>
      <c r="H161" s="408">
        <f>SUM(H163:H170)</f>
        <v>0</v>
      </c>
      <c r="I161" s="352" t="s">
        <v>388</v>
      </c>
    </row>
    <row r="162" spans="1:9">
      <c r="A162" s="326" t="s">
        <v>101</v>
      </c>
      <c r="B162" s="327"/>
      <c r="C162" s="327"/>
      <c r="D162" s="328"/>
      <c r="E162" s="329"/>
      <c r="F162" s="329"/>
      <c r="G162" s="330"/>
      <c r="H162" s="409"/>
      <c r="I162" s="285"/>
    </row>
    <row r="163" spans="1:9">
      <c r="A163" s="331" t="s">
        <v>98</v>
      </c>
      <c r="B163" s="332"/>
      <c r="C163" s="332"/>
      <c r="D163" s="332"/>
      <c r="E163" s="333" t="s">
        <v>334</v>
      </c>
      <c r="F163" s="334">
        <v>600</v>
      </c>
      <c r="G163" s="333" t="s">
        <v>337</v>
      </c>
      <c r="H163" s="410">
        <f>+B163*C163*D163*F163</f>
        <v>0</v>
      </c>
      <c r="I163" s="295" t="s">
        <v>389</v>
      </c>
    </row>
    <row r="164" spans="1:9">
      <c r="A164" s="335" t="s">
        <v>96</v>
      </c>
      <c r="B164" s="327"/>
      <c r="C164" s="327"/>
      <c r="D164" s="327"/>
      <c r="E164" s="333" t="s">
        <v>334</v>
      </c>
      <c r="F164" s="336">
        <v>1200</v>
      </c>
      <c r="G164" s="333" t="s">
        <v>337</v>
      </c>
      <c r="H164" s="410">
        <f t="shared" ref="H164:H167" si="17">+B164*C164*D164*F164</f>
        <v>0</v>
      </c>
      <c r="I164" s="295" t="s">
        <v>390</v>
      </c>
    </row>
    <row r="165" spans="1:9">
      <c r="A165" s="337" t="s">
        <v>331</v>
      </c>
      <c r="B165" s="327"/>
      <c r="C165" s="327"/>
      <c r="D165" s="327"/>
      <c r="E165" s="333" t="s">
        <v>253</v>
      </c>
      <c r="F165" s="336">
        <v>500</v>
      </c>
      <c r="G165" s="333" t="s">
        <v>337</v>
      </c>
      <c r="H165" s="410">
        <f t="shared" si="17"/>
        <v>0</v>
      </c>
      <c r="I165" s="295" t="s">
        <v>381</v>
      </c>
    </row>
    <row r="166" spans="1:9">
      <c r="A166" s="337" t="s">
        <v>340</v>
      </c>
      <c r="B166" s="327"/>
      <c r="C166" s="327"/>
      <c r="D166" s="327"/>
      <c r="E166" s="333" t="s">
        <v>253</v>
      </c>
      <c r="F166" s="336">
        <v>100</v>
      </c>
      <c r="G166" s="333" t="s">
        <v>337</v>
      </c>
      <c r="H166" s="410">
        <f t="shared" si="17"/>
        <v>0</v>
      </c>
      <c r="I166" s="295" t="s">
        <v>382</v>
      </c>
    </row>
    <row r="167" spans="1:9">
      <c r="A167" s="337" t="s">
        <v>341</v>
      </c>
      <c r="B167" s="327"/>
      <c r="C167" s="327"/>
      <c r="D167" s="327"/>
      <c r="E167" s="333" t="s">
        <v>253</v>
      </c>
      <c r="F167" s="336">
        <v>750</v>
      </c>
      <c r="G167" s="333" t="s">
        <v>337</v>
      </c>
      <c r="H167" s="410">
        <f t="shared" si="17"/>
        <v>0</v>
      </c>
      <c r="I167" s="296"/>
    </row>
    <row r="168" spans="1:9">
      <c r="A168" s="338" t="s">
        <v>386</v>
      </c>
      <c r="B168" s="327"/>
      <c r="C168" s="327"/>
      <c r="D168" s="327"/>
      <c r="E168" s="339" t="s">
        <v>387</v>
      </c>
      <c r="F168" s="340">
        <f>VLOOKUP(E168,listprice,2,0)</f>
        <v>0</v>
      </c>
      <c r="G168" s="333" t="s">
        <v>337</v>
      </c>
      <c r="H168" s="334">
        <f>IF(E168="เที่ยว",B168*C168*D168*F168,B168*D168*F168)</f>
        <v>0</v>
      </c>
      <c r="I168" s="296" t="s">
        <v>371</v>
      </c>
    </row>
    <row r="169" spans="1:9">
      <c r="A169" s="337" t="s">
        <v>332</v>
      </c>
      <c r="B169" s="327"/>
      <c r="C169" s="327"/>
      <c r="D169" s="341"/>
      <c r="E169" s="342" t="s">
        <v>335</v>
      </c>
      <c r="F169" s="343"/>
      <c r="G169" s="342" t="s">
        <v>337</v>
      </c>
      <c r="H169" s="410">
        <f>+B169*C169*F169</f>
        <v>0</v>
      </c>
      <c r="I169" s="296" t="s">
        <v>370</v>
      </c>
    </row>
    <row r="170" spans="1:9">
      <c r="A170" s="344" t="s">
        <v>333</v>
      </c>
      <c r="B170" s="345"/>
      <c r="C170" s="770"/>
      <c r="D170" s="771"/>
      <c r="E170" s="346" t="s">
        <v>336</v>
      </c>
      <c r="F170" s="347"/>
      <c r="G170" s="346" t="s">
        <v>337</v>
      </c>
      <c r="H170" s="411">
        <f>+B170*F170</f>
        <v>0</v>
      </c>
      <c r="I170" s="286" t="s">
        <v>372</v>
      </c>
    </row>
    <row r="171" spans="1:9">
      <c r="A171" s="283" t="s">
        <v>357</v>
      </c>
      <c r="B171" s="321"/>
      <c r="C171" s="321"/>
      <c r="D171" s="322"/>
      <c r="E171" s="323" t="s">
        <v>253</v>
      </c>
      <c r="F171" s="324"/>
      <c r="G171" s="325"/>
      <c r="H171" s="408">
        <f>SUM(H173:H180)</f>
        <v>0</v>
      </c>
      <c r="I171" s="352" t="s">
        <v>388</v>
      </c>
    </row>
    <row r="172" spans="1:9">
      <c r="A172" s="326" t="s">
        <v>101</v>
      </c>
      <c r="B172" s="327"/>
      <c r="C172" s="327"/>
      <c r="D172" s="328"/>
      <c r="E172" s="329"/>
      <c r="F172" s="329"/>
      <c r="G172" s="330"/>
      <c r="H172" s="409"/>
      <c r="I172" s="285"/>
    </row>
    <row r="173" spans="1:9">
      <c r="A173" s="331" t="s">
        <v>98</v>
      </c>
      <c r="B173" s="332"/>
      <c r="C173" s="332"/>
      <c r="D173" s="332"/>
      <c r="E173" s="333" t="s">
        <v>334</v>
      </c>
      <c r="F173" s="334">
        <v>600</v>
      </c>
      <c r="G173" s="333" t="s">
        <v>337</v>
      </c>
      <c r="H173" s="410">
        <f>+B173*C173*D173*F173</f>
        <v>0</v>
      </c>
      <c r="I173" s="295" t="s">
        <v>389</v>
      </c>
    </row>
    <row r="174" spans="1:9">
      <c r="A174" s="335" t="s">
        <v>96</v>
      </c>
      <c r="B174" s="327"/>
      <c r="C174" s="327"/>
      <c r="D174" s="327"/>
      <c r="E174" s="333" t="s">
        <v>334</v>
      </c>
      <c r="F174" s="336">
        <v>1200</v>
      </c>
      <c r="G174" s="333" t="s">
        <v>337</v>
      </c>
      <c r="H174" s="410">
        <f t="shared" ref="H174:H177" si="18">+B174*C174*D174*F174</f>
        <v>0</v>
      </c>
      <c r="I174" s="295" t="s">
        <v>390</v>
      </c>
    </row>
    <row r="175" spans="1:9">
      <c r="A175" s="337" t="s">
        <v>331</v>
      </c>
      <c r="B175" s="327"/>
      <c r="C175" s="327"/>
      <c r="D175" s="327"/>
      <c r="E175" s="333" t="s">
        <v>253</v>
      </c>
      <c r="F175" s="336">
        <v>500</v>
      </c>
      <c r="G175" s="333" t="s">
        <v>337</v>
      </c>
      <c r="H175" s="410">
        <f t="shared" si="18"/>
        <v>0</v>
      </c>
      <c r="I175" s="295" t="s">
        <v>381</v>
      </c>
    </row>
    <row r="176" spans="1:9">
      <c r="A176" s="337" t="s">
        <v>340</v>
      </c>
      <c r="B176" s="327"/>
      <c r="C176" s="327"/>
      <c r="D176" s="327"/>
      <c r="E176" s="333" t="s">
        <v>253</v>
      </c>
      <c r="F176" s="336">
        <v>100</v>
      </c>
      <c r="G176" s="333" t="s">
        <v>337</v>
      </c>
      <c r="H176" s="410">
        <f t="shared" si="18"/>
        <v>0</v>
      </c>
      <c r="I176" s="295" t="s">
        <v>382</v>
      </c>
    </row>
    <row r="177" spans="1:9">
      <c r="A177" s="337" t="s">
        <v>341</v>
      </c>
      <c r="B177" s="327"/>
      <c r="C177" s="327"/>
      <c r="D177" s="327"/>
      <c r="E177" s="333" t="s">
        <v>253</v>
      </c>
      <c r="F177" s="336">
        <v>750</v>
      </c>
      <c r="G177" s="333" t="s">
        <v>337</v>
      </c>
      <c r="H177" s="410">
        <f t="shared" si="18"/>
        <v>0</v>
      </c>
      <c r="I177" s="296"/>
    </row>
    <row r="178" spans="1:9">
      <c r="A178" s="338" t="s">
        <v>386</v>
      </c>
      <c r="B178" s="327"/>
      <c r="C178" s="327"/>
      <c r="D178" s="327"/>
      <c r="E178" s="339" t="s">
        <v>387</v>
      </c>
      <c r="F178" s="340">
        <f>VLOOKUP(E178,listprice,2,0)</f>
        <v>0</v>
      </c>
      <c r="G178" s="333" t="s">
        <v>337</v>
      </c>
      <c r="H178" s="334">
        <f>IF(E178="เที่ยว",B178*C178*D178*F178,B178*D178*F178)</f>
        <v>0</v>
      </c>
      <c r="I178" s="296" t="s">
        <v>371</v>
      </c>
    </row>
    <row r="179" spans="1:9">
      <c r="A179" s="337" t="s">
        <v>332</v>
      </c>
      <c r="B179" s="327"/>
      <c r="C179" s="327"/>
      <c r="D179" s="341"/>
      <c r="E179" s="342" t="s">
        <v>335</v>
      </c>
      <c r="F179" s="343"/>
      <c r="G179" s="342" t="s">
        <v>337</v>
      </c>
      <c r="H179" s="410">
        <f>+B179*C179*F179</f>
        <v>0</v>
      </c>
      <c r="I179" s="296" t="s">
        <v>370</v>
      </c>
    </row>
    <row r="180" spans="1:9">
      <c r="A180" s="344" t="s">
        <v>333</v>
      </c>
      <c r="B180" s="345"/>
      <c r="C180" s="770"/>
      <c r="D180" s="771"/>
      <c r="E180" s="346" t="s">
        <v>336</v>
      </c>
      <c r="F180" s="347"/>
      <c r="G180" s="346" t="s">
        <v>337</v>
      </c>
      <c r="H180" s="411">
        <f>+B180*F180</f>
        <v>0</v>
      </c>
      <c r="I180" s="286" t="s">
        <v>372</v>
      </c>
    </row>
    <row r="181" spans="1:9">
      <c r="A181" s="283" t="s">
        <v>358</v>
      </c>
      <c r="B181" s="321"/>
      <c r="C181" s="321"/>
      <c r="D181" s="322"/>
      <c r="E181" s="323" t="s">
        <v>253</v>
      </c>
      <c r="F181" s="324"/>
      <c r="G181" s="325"/>
      <c r="H181" s="408">
        <f>SUM(H183:H190)</f>
        <v>0</v>
      </c>
      <c r="I181" s="352" t="s">
        <v>388</v>
      </c>
    </row>
    <row r="182" spans="1:9">
      <c r="A182" s="326" t="s">
        <v>101</v>
      </c>
      <c r="B182" s="327"/>
      <c r="C182" s="327"/>
      <c r="D182" s="328"/>
      <c r="E182" s="329"/>
      <c r="F182" s="329"/>
      <c r="G182" s="330"/>
      <c r="H182" s="409"/>
      <c r="I182" s="285"/>
    </row>
    <row r="183" spans="1:9">
      <c r="A183" s="331" t="s">
        <v>98</v>
      </c>
      <c r="B183" s="332"/>
      <c r="C183" s="332"/>
      <c r="D183" s="332"/>
      <c r="E183" s="333" t="s">
        <v>334</v>
      </c>
      <c r="F183" s="334">
        <v>600</v>
      </c>
      <c r="G183" s="333" t="s">
        <v>337</v>
      </c>
      <c r="H183" s="410">
        <f>+B183*C183*D183*F183</f>
        <v>0</v>
      </c>
      <c r="I183" s="295" t="s">
        <v>389</v>
      </c>
    </row>
    <row r="184" spans="1:9">
      <c r="A184" s="335" t="s">
        <v>96</v>
      </c>
      <c r="B184" s="327"/>
      <c r="C184" s="327"/>
      <c r="D184" s="327"/>
      <c r="E184" s="333" t="s">
        <v>334</v>
      </c>
      <c r="F184" s="336">
        <v>1200</v>
      </c>
      <c r="G184" s="333" t="s">
        <v>337</v>
      </c>
      <c r="H184" s="410">
        <f t="shared" ref="H184:H187" si="19">+B184*C184*D184*F184</f>
        <v>0</v>
      </c>
      <c r="I184" s="295" t="s">
        <v>390</v>
      </c>
    </row>
    <row r="185" spans="1:9">
      <c r="A185" s="337" t="s">
        <v>331</v>
      </c>
      <c r="B185" s="327"/>
      <c r="C185" s="327"/>
      <c r="D185" s="327"/>
      <c r="E185" s="333" t="s">
        <v>253</v>
      </c>
      <c r="F185" s="336">
        <v>500</v>
      </c>
      <c r="G185" s="333" t="s">
        <v>337</v>
      </c>
      <c r="H185" s="410">
        <f t="shared" si="19"/>
        <v>0</v>
      </c>
      <c r="I185" s="295" t="s">
        <v>381</v>
      </c>
    </row>
    <row r="186" spans="1:9">
      <c r="A186" s="337" t="s">
        <v>340</v>
      </c>
      <c r="B186" s="327"/>
      <c r="C186" s="327"/>
      <c r="D186" s="327"/>
      <c r="E186" s="333" t="s">
        <v>253</v>
      </c>
      <c r="F186" s="336">
        <v>100</v>
      </c>
      <c r="G186" s="333" t="s">
        <v>337</v>
      </c>
      <c r="H186" s="410">
        <f t="shared" si="19"/>
        <v>0</v>
      </c>
      <c r="I186" s="295" t="s">
        <v>382</v>
      </c>
    </row>
    <row r="187" spans="1:9">
      <c r="A187" s="337" t="s">
        <v>341</v>
      </c>
      <c r="B187" s="327"/>
      <c r="C187" s="327"/>
      <c r="D187" s="327"/>
      <c r="E187" s="333" t="s">
        <v>253</v>
      </c>
      <c r="F187" s="336">
        <v>750</v>
      </c>
      <c r="G187" s="333" t="s">
        <v>337</v>
      </c>
      <c r="H187" s="410">
        <f t="shared" si="19"/>
        <v>0</v>
      </c>
      <c r="I187" s="296"/>
    </row>
    <row r="188" spans="1:9">
      <c r="A188" s="338" t="s">
        <v>386</v>
      </c>
      <c r="B188" s="327"/>
      <c r="C188" s="327"/>
      <c r="D188" s="327"/>
      <c r="E188" s="339" t="s">
        <v>387</v>
      </c>
      <c r="F188" s="340">
        <f>VLOOKUP(E188,listprice,2,0)</f>
        <v>0</v>
      </c>
      <c r="G188" s="333" t="s">
        <v>337</v>
      </c>
      <c r="H188" s="334">
        <f>IF(E188="เที่ยว",B188*C188*D188*F188,B188*D188*F188)</f>
        <v>0</v>
      </c>
      <c r="I188" s="296" t="s">
        <v>371</v>
      </c>
    </row>
    <row r="189" spans="1:9">
      <c r="A189" s="337" t="s">
        <v>332</v>
      </c>
      <c r="B189" s="327"/>
      <c r="C189" s="327"/>
      <c r="D189" s="341"/>
      <c r="E189" s="342" t="s">
        <v>335</v>
      </c>
      <c r="F189" s="343"/>
      <c r="G189" s="342" t="s">
        <v>337</v>
      </c>
      <c r="H189" s="410">
        <f>+B189*C189*F189</f>
        <v>0</v>
      </c>
      <c r="I189" s="296" t="s">
        <v>370</v>
      </c>
    </row>
    <row r="190" spans="1:9">
      <c r="A190" s="344" t="s">
        <v>333</v>
      </c>
      <c r="B190" s="345"/>
      <c r="C190" s="770"/>
      <c r="D190" s="771"/>
      <c r="E190" s="346" t="s">
        <v>336</v>
      </c>
      <c r="F190" s="347"/>
      <c r="G190" s="346" t="s">
        <v>337</v>
      </c>
      <c r="H190" s="411">
        <f>+B190*F190</f>
        <v>0</v>
      </c>
      <c r="I190" s="286" t="s">
        <v>372</v>
      </c>
    </row>
    <row r="191" spans="1:9">
      <c r="A191" s="283" t="s">
        <v>359</v>
      </c>
      <c r="B191" s="321"/>
      <c r="C191" s="321"/>
      <c r="D191" s="322"/>
      <c r="E191" s="323" t="s">
        <v>253</v>
      </c>
      <c r="F191" s="324"/>
      <c r="G191" s="325"/>
      <c r="H191" s="408">
        <f>SUM(H193:H200)</f>
        <v>0</v>
      </c>
      <c r="I191" s="352" t="s">
        <v>388</v>
      </c>
    </row>
    <row r="192" spans="1:9">
      <c r="A192" s="326" t="s">
        <v>101</v>
      </c>
      <c r="B192" s="327"/>
      <c r="C192" s="327"/>
      <c r="D192" s="328"/>
      <c r="E192" s="329"/>
      <c r="F192" s="329"/>
      <c r="G192" s="330"/>
      <c r="H192" s="409"/>
      <c r="I192" s="285"/>
    </row>
    <row r="193" spans="1:9">
      <c r="A193" s="331" t="s">
        <v>98</v>
      </c>
      <c r="B193" s="332"/>
      <c r="C193" s="332"/>
      <c r="D193" s="332"/>
      <c r="E193" s="333" t="s">
        <v>334</v>
      </c>
      <c r="F193" s="334">
        <v>600</v>
      </c>
      <c r="G193" s="333" t="s">
        <v>337</v>
      </c>
      <c r="H193" s="410">
        <f>+B193*C193*D193*F193</f>
        <v>0</v>
      </c>
      <c r="I193" s="295" t="s">
        <v>389</v>
      </c>
    </row>
    <row r="194" spans="1:9">
      <c r="A194" s="335" t="s">
        <v>96</v>
      </c>
      <c r="B194" s="327"/>
      <c r="C194" s="327"/>
      <c r="D194" s="327"/>
      <c r="E194" s="333" t="s">
        <v>334</v>
      </c>
      <c r="F194" s="336">
        <v>1200</v>
      </c>
      <c r="G194" s="333" t="s">
        <v>337</v>
      </c>
      <c r="H194" s="410">
        <f t="shared" ref="H194:H197" si="20">+B194*C194*D194*F194</f>
        <v>0</v>
      </c>
      <c r="I194" s="295" t="s">
        <v>390</v>
      </c>
    </row>
    <row r="195" spans="1:9">
      <c r="A195" s="337" t="s">
        <v>331</v>
      </c>
      <c r="B195" s="327"/>
      <c r="C195" s="327"/>
      <c r="D195" s="327"/>
      <c r="E195" s="333" t="s">
        <v>253</v>
      </c>
      <c r="F195" s="336">
        <v>500</v>
      </c>
      <c r="G195" s="333" t="s">
        <v>337</v>
      </c>
      <c r="H195" s="410">
        <f t="shared" si="20"/>
        <v>0</v>
      </c>
      <c r="I195" s="295" t="s">
        <v>381</v>
      </c>
    </row>
    <row r="196" spans="1:9">
      <c r="A196" s="337" t="s">
        <v>340</v>
      </c>
      <c r="B196" s="327"/>
      <c r="C196" s="327"/>
      <c r="D196" s="327"/>
      <c r="E196" s="333" t="s">
        <v>253</v>
      </c>
      <c r="F196" s="336">
        <v>100</v>
      </c>
      <c r="G196" s="333" t="s">
        <v>337</v>
      </c>
      <c r="H196" s="410">
        <f t="shared" si="20"/>
        <v>0</v>
      </c>
      <c r="I196" s="295" t="s">
        <v>382</v>
      </c>
    </row>
    <row r="197" spans="1:9">
      <c r="A197" s="337" t="s">
        <v>341</v>
      </c>
      <c r="B197" s="327"/>
      <c r="C197" s="327"/>
      <c r="D197" s="327"/>
      <c r="E197" s="333" t="s">
        <v>253</v>
      </c>
      <c r="F197" s="336">
        <v>750</v>
      </c>
      <c r="G197" s="333" t="s">
        <v>337</v>
      </c>
      <c r="H197" s="410">
        <f t="shared" si="20"/>
        <v>0</v>
      </c>
      <c r="I197" s="296"/>
    </row>
    <row r="198" spans="1:9">
      <c r="A198" s="338" t="s">
        <v>386</v>
      </c>
      <c r="B198" s="327"/>
      <c r="C198" s="327"/>
      <c r="D198" s="327"/>
      <c r="E198" s="339" t="s">
        <v>387</v>
      </c>
      <c r="F198" s="340">
        <f>VLOOKUP(E198,listprice,2,0)</f>
        <v>0</v>
      </c>
      <c r="G198" s="333" t="s">
        <v>337</v>
      </c>
      <c r="H198" s="334">
        <f>IF(E198="เที่ยว",B198*C198*D198*F198,B198*D198*F198)</f>
        <v>0</v>
      </c>
      <c r="I198" s="296" t="s">
        <v>371</v>
      </c>
    </row>
    <row r="199" spans="1:9">
      <c r="A199" s="337" t="s">
        <v>332</v>
      </c>
      <c r="B199" s="327"/>
      <c r="C199" s="327"/>
      <c r="D199" s="341"/>
      <c r="E199" s="342" t="s">
        <v>335</v>
      </c>
      <c r="F199" s="343"/>
      <c r="G199" s="342" t="s">
        <v>337</v>
      </c>
      <c r="H199" s="410">
        <f>+B199*C199*F199</f>
        <v>0</v>
      </c>
      <c r="I199" s="296" t="s">
        <v>370</v>
      </c>
    </row>
    <row r="200" spans="1:9">
      <c r="A200" s="344" t="s">
        <v>333</v>
      </c>
      <c r="B200" s="345"/>
      <c r="C200" s="770"/>
      <c r="D200" s="771"/>
      <c r="E200" s="346" t="s">
        <v>336</v>
      </c>
      <c r="F200" s="347"/>
      <c r="G200" s="346" t="s">
        <v>337</v>
      </c>
      <c r="H200" s="411">
        <f>+B200*F200</f>
        <v>0</v>
      </c>
      <c r="I200" s="286" t="s">
        <v>372</v>
      </c>
    </row>
    <row r="201" spans="1:9">
      <c r="A201" s="283" t="s">
        <v>360</v>
      </c>
      <c r="B201" s="321"/>
      <c r="C201" s="321"/>
      <c r="D201" s="322"/>
      <c r="E201" s="323" t="s">
        <v>253</v>
      </c>
      <c r="F201" s="324"/>
      <c r="G201" s="325"/>
      <c r="H201" s="408">
        <f>SUM(H203:H210)</f>
        <v>0</v>
      </c>
      <c r="I201" s="352" t="s">
        <v>388</v>
      </c>
    </row>
    <row r="202" spans="1:9">
      <c r="A202" s="326" t="s">
        <v>101</v>
      </c>
      <c r="B202" s="327"/>
      <c r="C202" s="327"/>
      <c r="D202" s="328"/>
      <c r="E202" s="329"/>
      <c r="F202" s="329"/>
      <c r="G202" s="330"/>
      <c r="H202" s="409"/>
      <c r="I202" s="285"/>
    </row>
    <row r="203" spans="1:9">
      <c r="A203" s="331" t="s">
        <v>98</v>
      </c>
      <c r="B203" s="332"/>
      <c r="C203" s="332"/>
      <c r="D203" s="332"/>
      <c r="E203" s="333" t="s">
        <v>334</v>
      </c>
      <c r="F203" s="334">
        <v>600</v>
      </c>
      <c r="G203" s="333" t="s">
        <v>337</v>
      </c>
      <c r="H203" s="410">
        <f>+B203*C203*D203*F203</f>
        <v>0</v>
      </c>
      <c r="I203" s="295" t="s">
        <v>389</v>
      </c>
    </row>
    <row r="204" spans="1:9">
      <c r="A204" s="335" t="s">
        <v>96</v>
      </c>
      <c r="B204" s="327"/>
      <c r="C204" s="327"/>
      <c r="D204" s="327"/>
      <c r="E204" s="333" t="s">
        <v>334</v>
      </c>
      <c r="F204" s="336">
        <v>1200</v>
      </c>
      <c r="G204" s="333" t="s">
        <v>337</v>
      </c>
      <c r="H204" s="410">
        <f t="shared" ref="H204:H207" si="21">+B204*C204*D204*F204</f>
        <v>0</v>
      </c>
      <c r="I204" s="295" t="s">
        <v>390</v>
      </c>
    </row>
    <row r="205" spans="1:9">
      <c r="A205" s="337" t="s">
        <v>331</v>
      </c>
      <c r="B205" s="327"/>
      <c r="C205" s="327"/>
      <c r="D205" s="327"/>
      <c r="E205" s="333" t="s">
        <v>253</v>
      </c>
      <c r="F205" s="336">
        <v>500</v>
      </c>
      <c r="G205" s="333" t="s">
        <v>337</v>
      </c>
      <c r="H205" s="410">
        <f t="shared" si="21"/>
        <v>0</v>
      </c>
      <c r="I205" s="295" t="s">
        <v>381</v>
      </c>
    </row>
    <row r="206" spans="1:9">
      <c r="A206" s="337" t="s">
        <v>340</v>
      </c>
      <c r="B206" s="327"/>
      <c r="C206" s="327"/>
      <c r="D206" s="327"/>
      <c r="E206" s="333" t="s">
        <v>253</v>
      </c>
      <c r="F206" s="336">
        <v>100</v>
      </c>
      <c r="G206" s="333" t="s">
        <v>337</v>
      </c>
      <c r="H206" s="410">
        <f t="shared" si="21"/>
        <v>0</v>
      </c>
      <c r="I206" s="295" t="s">
        <v>382</v>
      </c>
    </row>
    <row r="207" spans="1:9">
      <c r="A207" s="337" t="s">
        <v>341</v>
      </c>
      <c r="B207" s="327"/>
      <c r="C207" s="327"/>
      <c r="D207" s="327"/>
      <c r="E207" s="333" t="s">
        <v>253</v>
      </c>
      <c r="F207" s="336">
        <v>750</v>
      </c>
      <c r="G207" s="333" t="s">
        <v>337</v>
      </c>
      <c r="H207" s="410">
        <f t="shared" si="21"/>
        <v>0</v>
      </c>
      <c r="I207" s="296"/>
    </row>
    <row r="208" spans="1:9">
      <c r="A208" s="338" t="s">
        <v>386</v>
      </c>
      <c r="B208" s="327"/>
      <c r="C208" s="327"/>
      <c r="D208" s="327"/>
      <c r="E208" s="339" t="s">
        <v>387</v>
      </c>
      <c r="F208" s="340">
        <f>VLOOKUP(E208,listprice,2,0)</f>
        <v>0</v>
      </c>
      <c r="G208" s="333" t="s">
        <v>337</v>
      </c>
      <c r="H208" s="334">
        <f>IF(E208="เที่ยว",B208*C208*D208*F208,B208*D208*F208)</f>
        <v>0</v>
      </c>
      <c r="I208" s="296" t="s">
        <v>371</v>
      </c>
    </row>
    <row r="209" spans="1:9">
      <c r="A209" s="337" t="s">
        <v>332</v>
      </c>
      <c r="B209" s="327"/>
      <c r="C209" s="327"/>
      <c r="D209" s="341"/>
      <c r="E209" s="342" t="s">
        <v>335</v>
      </c>
      <c r="F209" s="343"/>
      <c r="G209" s="342" t="s">
        <v>337</v>
      </c>
      <c r="H209" s="410">
        <f>+B209*C209*F209</f>
        <v>0</v>
      </c>
      <c r="I209" s="296" t="s">
        <v>370</v>
      </c>
    </row>
    <row r="210" spans="1:9">
      <c r="A210" s="344" t="s">
        <v>333</v>
      </c>
      <c r="B210" s="345"/>
      <c r="C210" s="770"/>
      <c r="D210" s="771"/>
      <c r="E210" s="346" t="s">
        <v>336</v>
      </c>
      <c r="F210" s="347"/>
      <c r="G210" s="346" t="s">
        <v>337</v>
      </c>
      <c r="H210" s="411">
        <f>+B210*F210</f>
        <v>0</v>
      </c>
      <c r="I210" s="286" t="s">
        <v>372</v>
      </c>
    </row>
    <row r="211" spans="1:9" s="298" customFormat="1">
      <c r="A211" s="284" t="s">
        <v>339</v>
      </c>
      <c r="B211" s="349">
        <f t="shared" ref="B211:C211" si="22">+B212+B222+B232+B242+B252+B262+B272+B282+B292+B302+B312+B322+B332+B342+B352+B362+B372+B382+B392+B402+B412+B422+B432+B442+B452</f>
        <v>0</v>
      </c>
      <c r="C211" s="349">
        <f t="shared" si="22"/>
        <v>0</v>
      </c>
      <c r="D211" s="349"/>
      <c r="E211" s="350"/>
      <c r="F211" s="350"/>
      <c r="G211" s="351"/>
      <c r="H211" s="412">
        <f>+H212+H222+H232+H242+H252+H262+H272+H282+H292+H302+H312+H322+H332+H342+H352+H362+H372+H382+H392+H402+H412+H422+H432+H442+H452</f>
        <v>0</v>
      </c>
      <c r="I211" s="297"/>
    </row>
    <row r="212" spans="1:9">
      <c r="A212" s="283" t="s">
        <v>122</v>
      </c>
      <c r="B212" s="321"/>
      <c r="C212" s="321"/>
      <c r="D212" s="322"/>
      <c r="E212" s="323" t="s">
        <v>253</v>
      </c>
      <c r="F212" s="324"/>
      <c r="G212" s="325"/>
      <c r="H212" s="408">
        <f>SUM(H214:H221)</f>
        <v>0</v>
      </c>
      <c r="I212" s="352" t="s">
        <v>388</v>
      </c>
    </row>
    <row r="213" spans="1:9">
      <c r="A213" s="326" t="s">
        <v>101</v>
      </c>
      <c r="B213" s="327"/>
      <c r="C213" s="327"/>
      <c r="D213" s="328"/>
      <c r="E213" s="329"/>
      <c r="F213" s="329"/>
      <c r="G213" s="330"/>
      <c r="H213" s="409"/>
      <c r="I213" s="285"/>
    </row>
    <row r="214" spans="1:9">
      <c r="A214" s="331" t="s">
        <v>98</v>
      </c>
      <c r="B214" s="332"/>
      <c r="C214" s="332"/>
      <c r="D214" s="332"/>
      <c r="E214" s="333" t="s">
        <v>334</v>
      </c>
      <c r="F214" s="334">
        <v>600</v>
      </c>
      <c r="G214" s="333" t="s">
        <v>337</v>
      </c>
      <c r="H214" s="410">
        <f>+B214*C214*D214*F214</f>
        <v>0</v>
      </c>
      <c r="I214" s="295" t="s">
        <v>389</v>
      </c>
    </row>
    <row r="215" spans="1:9">
      <c r="A215" s="335" t="s">
        <v>96</v>
      </c>
      <c r="B215" s="327"/>
      <c r="C215" s="327"/>
      <c r="D215" s="327"/>
      <c r="E215" s="333" t="s">
        <v>334</v>
      </c>
      <c r="F215" s="336">
        <v>1200</v>
      </c>
      <c r="G215" s="333" t="s">
        <v>337</v>
      </c>
      <c r="H215" s="410">
        <f t="shared" ref="H215:H218" si="23">+B215*C215*D215*F215</f>
        <v>0</v>
      </c>
      <c r="I215" s="295" t="s">
        <v>390</v>
      </c>
    </row>
    <row r="216" spans="1:9">
      <c r="A216" s="337" t="s">
        <v>331</v>
      </c>
      <c r="B216" s="327"/>
      <c r="C216" s="327"/>
      <c r="D216" s="327"/>
      <c r="E216" s="333" t="s">
        <v>253</v>
      </c>
      <c r="F216" s="336">
        <v>500</v>
      </c>
      <c r="G216" s="333" t="s">
        <v>337</v>
      </c>
      <c r="H216" s="410">
        <f t="shared" si="23"/>
        <v>0</v>
      </c>
      <c r="I216" s="295" t="s">
        <v>381</v>
      </c>
    </row>
    <row r="217" spans="1:9">
      <c r="A217" s="337" t="s">
        <v>340</v>
      </c>
      <c r="B217" s="327"/>
      <c r="C217" s="327"/>
      <c r="D217" s="327"/>
      <c r="E217" s="333" t="s">
        <v>253</v>
      </c>
      <c r="F217" s="336">
        <v>100</v>
      </c>
      <c r="G217" s="333" t="s">
        <v>337</v>
      </c>
      <c r="H217" s="410">
        <f t="shared" si="23"/>
        <v>0</v>
      </c>
      <c r="I217" s="295" t="s">
        <v>382</v>
      </c>
    </row>
    <row r="218" spans="1:9">
      <c r="A218" s="337" t="s">
        <v>341</v>
      </c>
      <c r="B218" s="327"/>
      <c r="C218" s="327"/>
      <c r="D218" s="327"/>
      <c r="E218" s="333" t="s">
        <v>253</v>
      </c>
      <c r="F218" s="336">
        <v>750</v>
      </c>
      <c r="G218" s="333" t="s">
        <v>337</v>
      </c>
      <c r="H218" s="410">
        <f t="shared" si="23"/>
        <v>0</v>
      </c>
      <c r="I218" s="296"/>
    </row>
    <row r="219" spans="1:9">
      <c r="A219" s="338" t="s">
        <v>386</v>
      </c>
      <c r="B219" s="327"/>
      <c r="C219" s="327"/>
      <c r="D219" s="327"/>
      <c r="E219" s="339" t="s">
        <v>387</v>
      </c>
      <c r="F219" s="340">
        <f>VLOOKUP(E219,listprice,2,0)</f>
        <v>0</v>
      </c>
      <c r="G219" s="333" t="s">
        <v>337</v>
      </c>
      <c r="H219" s="334">
        <f>IF(E219="เที่ยว",B219*C219*D219*F219,B219*D219*F219)</f>
        <v>0</v>
      </c>
      <c r="I219" s="296" t="s">
        <v>371</v>
      </c>
    </row>
    <row r="220" spans="1:9">
      <c r="A220" s="337" t="s">
        <v>332</v>
      </c>
      <c r="B220" s="327"/>
      <c r="C220" s="327"/>
      <c r="D220" s="341"/>
      <c r="E220" s="342" t="s">
        <v>335</v>
      </c>
      <c r="F220" s="343"/>
      <c r="G220" s="342" t="s">
        <v>337</v>
      </c>
      <c r="H220" s="410">
        <f>+B220*C220*F220</f>
        <v>0</v>
      </c>
      <c r="I220" s="296" t="s">
        <v>370</v>
      </c>
    </row>
    <row r="221" spans="1:9">
      <c r="A221" s="344" t="s">
        <v>333</v>
      </c>
      <c r="B221" s="345"/>
      <c r="C221" s="770"/>
      <c r="D221" s="771"/>
      <c r="E221" s="346" t="s">
        <v>336</v>
      </c>
      <c r="F221" s="347"/>
      <c r="G221" s="346" t="s">
        <v>337</v>
      </c>
      <c r="H221" s="411">
        <f>+B221*F221</f>
        <v>0</v>
      </c>
      <c r="I221" s="286" t="s">
        <v>372</v>
      </c>
    </row>
    <row r="222" spans="1:9">
      <c r="A222" s="283" t="s">
        <v>342</v>
      </c>
      <c r="B222" s="321"/>
      <c r="C222" s="321"/>
      <c r="D222" s="322"/>
      <c r="E222" s="323" t="s">
        <v>253</v>
      </c>
      <c r="F222" s="324"/>
      <c r="G222" s="325"/>
      <c r="H222" s="408">
        <f>SUM(H224:H231)</f>
        <v>0</v>
      </c>
      <c r="I222" s="352" t="s">
        <v>388</v>
      </c>
    </row>
    <row r="223" spans="1:9">
      <c r="A223" s="326" t="s">
        <v>101</v>
      </c>
      <c r="B223" s="327"/>
      <c r="C223" s="327"/>
      <c r="D223" s="328"/>
      <c r="E223" s="329"/>
      <c r="F223" s="329"/>
      <c r="G223" s="330"/>
      <c r="H223" s="409"/>
      <c r="I223" s="285"/>
    </row>
    <row r="224" spans="1:9">
      <c r="A224" s="331" t="s">
        <v>98</v>
      </c>
      <c r="B224" s="332"/>
      <c r="C224" s="332"/>
      <c r="D224" s="332"/>
      <c r="E224" s="333" t="s">
        <v>334</v>
      </c>
      <c r="F224" s="334">
        <v>600</v>
      </c>
      <c r="G224" s="333" t="s">
        <v>337</v>
      </c>
      <c r="H224" s="410">
        <f>+B224*C224*D224*F224</f>
        <v>0</v>
      </c>
      <c r="I224" s="295" t="s">
        <v>389</v>
      </c>
    </row>
    <row r="225" spans="1:9">
      <c r="A225" s="335" t="s">
        <v>96</v>
      </c>
      <c r="B225" s="327"/>
      <c r="C225" s="327"/>
      <c r="D225" s="327"/>
      <c r="E225" s="333" t="s">
        <v>334</v>
      </c>
      <c r="F225" s="336">
        <v>1200</v>
      </c>
      <c r="G225" s="333" t="s">
        <v>337</v>
      </c>
      <c r="H225" s="410">
        <f t="shared" ref="H225:H228" si="24">+B225*C225*D225*F225</f>
        <v>0</v>
      </c>
      <c r="I225" s="295" t="s">
        <v>390</v>
      </c>
    </row>
    <row r="226" spans="1:9">
      <c r="A226" s="337" t="s">
        <v>331</v>
      </c>
      <c r="B226" s="327"/>
      <c r="C226" s="327"/>
      <c r="D226" s="327"/>
      <c r="E226" s="333" t="s">
        <v>253</v>
      </c>
      <c r="F226" s="336">
        <v>500</v>
      </c>
      <c r="G226" s="333" t="s">
        <v>337</v>
      </c>
      <c r="H226" s="410">
        <f t="shared" si="24"/>
        <v>0</v>
      </c>
      <c r="I226" s="295" t="s">
        <v>381</v>
      </c>
    </row>
    <row r="227" spans="1:9">
      <c r="A227" s="337" t="s">
        <v>340</v>
      </c>
      <c r="B227" s="327"/>
      <c r="C227" s="327"/>
      <c r="D227" s="327"/>
      <c r="E227" s="333" t="s">
        <v>253</v>
      </c>
      <c r="F227" s="336">
        <v>100</v>
      </c>
      <c r="G227" s="333" t="s">
        <v>337</v>
      </c>
      <c r="H227" s="410">
        <f t="shared" si="24"/>
        <v>0</v>
      </c>
      <c r="I227" s="295" t="s">
        <v>382</v>
      </c>
    </row>
    <row r="228" spans="1:9">
      <c r="A228" s="337" t="s">
        <v>341</v>
      </c>
      <c r="B228" s="327"/>
      <c r="C228" s="327"/>
      <c r="D228" s="327"/>
      <c r="E228" s="333" t="s">
        <v>253</v>
      </c>
      <c r="F228" s="336">
        <v>750</v>
      </c>
      <c r="G228" s="333" t="s">
        <v>337</v>
      </c>
      <c r="H228" s="410">
        <f t="shared" si="24"/>
        <v>0</v>
      </c>
      <c r="I228" s="296"/>
    </row>
    <row r="229" spans="1:9">
      <c r="A229" s="338" t="s">
        <v>386</v>
      </c>
      <c r="B229" s="327"/>
      <c r="C229" s="327"/>
      <c r="D229" s="327"/>
      <c r="E229" s="339" t="s">
        <v>387</v>
      </c>
      <c r="F229" s="340">
        <f>VLOOKUP(E229,listprice,2,0)</f>
        <v>0</v>
      </c>
      <c r="G229" s="333" t="s">
        <v>337</v>
      </c>
      <c r="H229" s="334">
        <f>IF(E229="เที่ยว",B229*C229*D229*F229,B229*D229*F229)</f>
        <v>0</v>
      </c>
      <c r="I229" s="296" t="s">
        <v>371</v>
      </c>
    </row>
    <row r="230" spans="1:9">
      <c r="A230" s="337" t="s">
        <v>332</v>
      </c>
      <c r="B230" s="327"/>
      <c r="C230" s="327"/>
      <c r="D230" s="341"/>
      <c r="E230" s="342" t="s">
        <v>335</v>
      </c>
      <c r="F230" s="343"/>
      <c r="G230" s="342" t="s">
        <v>337</v>
      </c>
      <c r="H230" s="410">
        <f>+B230*C230*F230</f>
        <v>0</v>
      </c>
      <c r="I230" s="296" t="s">
        <v>370</v>
      </c>
    </row>
    <row r="231" spans="1:9">
      <c r="A231" s="344" t="s">
        <v>333</v>
      </c>
      <c r="B231" s="345"/>
      <c r="C231" s="770"/>
      <c r="D231" s="771"/>
      <c r="E231" s="346" t="s">
        <v>336</v>
      </c>
      <c r="F231" s="347"/>
      <c r="G231" s="346" t="s">
        <v>337</v>
      </c>
      <c r="H231" s="411">
        <f>+B231*F231</f>
        <v>0</v>
      </c>
      <c r="I231" s="286" t="s">
        <v>372</v>
      </c>
    </row>
    <row r="232" spans="1:9">
      <c r="A232" s="283" t="s">
        <v>343</v>
      </c>
      <c r="B232" s="321"/>
      <c r="C232" s="321"/>
      <c r="D232" s="322"/>
      <c r="E232" s="323" t="s">
        <v>253</v>
      </c>
      <c r="F232" s="324"/>
      <c r="G232" s="325"/>
      <c r="H232" s="408">
        <f>SUM(H234:H241)</f>
        <v>0</v>
      </c>
      <c r="I232" s="352" t="s">
        <v>388</v>
      </c>
    </row>
    <row r="233" spans="1:9">
      <c r="A233" s="326" t="s">
        <v>101</v>
      </c>
      <c r="B233" s="327"/>
      <c r="C233" s="327"/>
      <c r="D233" s="328"/>
      <c r="E233" s="329"/>
      <c r="F233" s="329"/>
      <c r="G233" s="330"/>
      <c r="H233" s="409"/>
      <c r="I233" s="285"/>
    </row>
    <row r="234" spans="1:9">
      <c r="A234" s="331" t="s">
        <v>98</v>
      </c>
      <c r="B234" s="332"/>
      <c r="C234" s="332"/>
      <c r="D234" s="332"/>
      <c r="E234" s="333" t="s">
        <v>334</v>
      </c>
      <c r="F234" s="334">
        <v>600</v>
      </c>
      <c r="G234" s="333" t="s">
        <v>337</v>
      </c>
      <c r="H234" s="410">
        <f>+B234*C234*D234*F234</f>
        <v>0</v>
      </c>
      <c r="I234" s="295" t="s">
        <v>389</v>
      </c>
    </row>
    <row r="235" spans="1:9">
      <c r="A235" s="335" t="s">
        <v>96</v>
      </c>
      <c r="B235" s="327"/>
      <c r="C235" s="327"/>
      <c r="D235" s="327"/>
      <c r="E235" s="333" t="s">
        <v>334</v>
      </c>
      <c r="F235" s="336">
        <v>1200</v>
      </c>
      <c r="G235" s="333" t="s">
        <v>337</v>
      </c>
      <c r="H235" s="410">
        <f t="shared" ref="H235:H238" si="25">+B235*C235*D235*F235</f>
        <v>0</v>
      </c>
      <c r="I235" s="295" t="s">
        <v>390</v>
      </c>
    </row>
    <row r="236" spans="1:9">
      <c r="A236" s="337" t="s">
        <v>331</v>
      </c>
      <c r="B236" s="327"/>
      <c r="C236" s="327"/>
      <c r="D236" s="327"/>
      <c r="E236" s="333" t="s">
        <v>253</v>
      </c>
      <c r="F236" s="336">
        <v>500</v>
      </c>
      <c r="G236" s="333" t="s">
        <v>337</v>
      </c>
      <c r="H236" s="410">
        <f t="shared" si="25"/>
        <v>0</v>
      </c>
      <c r="I236" s="295" t="s">
        <v>381</v>
      </c>
    </row>
    <row r="237" spans="1:9">
      <c r="A237" s="337" t="s">
        <v>340</v>
      </c>
      <c r="B237" s="327"/>
      <c r="C237" s="327"/>
      <c r="D237" s="327"/>
      <c r="E237" s="333" t="s">
        <v>253</v>
      </c>
      <c r="F237" s="336">
        <v>100</v>
      </c>
      <c r="G237" s="333" t="s">
        <v>337</v>
      </c>
      <c r="H237" s="410">
        <f t="shared" si="25"/>
        <v>0</v>
      </c>
      <c r="I237" s="295" t="s">
        <v>382</v>
      </c>
    </row>
    <row r="238" spans="1:9">
      <c r="A238" s="337" t="s">
        <v>341</v>
      </c>
      <c r="B238" s="327"/>
      <c r="C238" s="327"/>
      <c r="D238" s="327"/>
      <c r="E238" s="333" t="s">
        <v>253</v>
      </c>
      <c r="F238" s="336">
        <v>750</v>
      </c>
      <c r="G238" s="333" t="s">
        <v>337</v>
      </c>
      <c r="H238" s="410">
        <f t="shared" si="25"/>
        <v>0</v>
      </c>
      <c r="I238" s="296"/>
    </row>
    <row r="239" spans="1:9">
      <c r="A239" s="338" t="s">
        <v>386</v>
      </c>
      <c r="B239" s="327"/>
      <c r="C239" s="327"/>
      <c r="D239" s="327"/>
      <c r="E239" s="339" t="s">
        <v>387</v>
      </c>
      <c r="F239" s="340">
        <f>VLOOKUP(E239,listprice,2,0)</f>
        <v>0</v>
      </c>
      <c r="G239" s="333" t="s">
        <v>337</v>
      </c>
      <c r="H239" s="334">
        <f>IF(E239="เที่ยว",B239*C239*D239*F239,B239*D239*F239)</f>
        <v>0</v>
      </c>
      <c r="I239" s="296" t="s">
        <v>371</v>
      </c>
    </row>
    <row r="240" spans="1:9">
      <c r="A240" s="337" t="s">
        <v>332</v>
      </c>
      <c r="B240" s="327"/>
      <c r="C240" s="327"/>
      <c r="D240" s="341"/>
      <c r="E240" s="342" t="s">
        <v>335</v>
      </c>
      <c r="F240" s="343"/>
      <c r="G240" s="342" t="s">
        <v>337</v>
      </c>
      <c r="H240" s="410">
        <f>+B240*C240*F240</f>
        <v>0</v>
      </c>
      <c r="I240" s="296" t="s">
        <v>370</v>
      </c>
    </row>
    <row r="241" spans="1:9">
      <c r="A241" s="344" t="s">
        <v>333</v>
      </c>
      <c r="B241" s="345"/>
      <c r="C241" s="770"/>
      <c r="D241" s="771"/>
      <c r="E241" s="346" t="s">
        <v>336</v>
      </c>
      <c r="F241" s="347"/>
      <c r="G241" s="346" t="s">
        <v>337</v>
      </c>
      <c r="H241" s="411">
        <f>+B241*F241</f>
        <v>0</v>
      </c>
      <c r="I241" s="286" t="s">
        <v>372</v>
      </c>
    </row>
    <row r="242" spans="1:9">
      <c r="A242" s="283" t="s">
        <v>344</v>
      </c>
      <c r="B242" s="321"/>
      <c r="C242" s="321"/>
      <c r="D242" s="322"/>
      <c r="E242" s="323" t="s">
        <v>253</v>
      </c>
      <c r="F242" s="324"/>
      <c r="G242" s="325"/>
      <c r="H242" s="408">
        <f>SUM(H244:H251)</f>
        <v>0</v>
      </c>
      <c r="I242" s="352" t="s">
        <v>388</v>
      </c>
    </row>
    <row r="243" spans="1:9">
      <c r="A243" s="326" t="s">
        <v>101</v>
      </c>
      <c r="B243" s="327"/>
      <c r="C243" s="327"/>
      <c r="D243" s="328"/>
      <c r="E243" s="329"/>
      <c r="F243" s="329"/>
      <c r="G243" s="330"/>
      <c r="H243" s="409"/>
      <c r="I243" s="285"/>
    </row>
    <row r="244" spans="1:9">
      <c r="A244" s="331" t="s">
        <v>98</v>
      </c>
      <c r="B244" s="332"/>
      <c r="C244" s="332"/>
      <c r="D244" s="332"/>
      <c r="E244" s="333" t="s">
        <v>334</v>
      </c>
      <c r="F244" s="334">
        <v>600</v>
      </c>
      <c r="G244" s="333" t="s">
        <v>337</v>
      </c>
      <c r="H244" s="410">
        <f>+B244*C244*D244*F244</f>
        <v>0</v>
      </c>
      <c r="I244" s="295" t="s">
        <v>389</v>
      </c>
    </row>
    <row r="245" spans="1:9">
      <c r="A245" s="335" t="s">
        <v>96</v>
      </c>
      <c r="B245" s="327"/>
      <c r="C245" s="327"/>
      <c r="D245" s="327"/>
      <c r="E245" s="333" t="s">
        <v>334</v>
      </c>
      <c r="F245" s="336">
        <v>1200</v>
      </c>
      <c r="G245" s="333" t="s">
        <v>337</v>
      </c>
      <c r="H245" s="410">
        <f t="shared" ref="H245:H248" si="26">+B245*C245*D245*F245</f>
        <v>0</v>
      </c>
      <c r="I245" s="295" t="s">
        <v>390</v>
      </c>
    </row>
    <row r="246" spans="1:9">
      <c r="A246" s="337" t="s">
        <v>331</v>
      </c>
      <c r="B246" s="327"/>
      <c r="C246" s="327"/>
      <c r="D246" s="327"/>
      <c r="E246" s="333" t="s">
        <v>253</v>
      </c>
      <c r="F246" s="336">
        <v>500</v>
      </c>
      <c r="G246" s="333" t="s">
        <v>337</v>
      </c>
      <c r="H246" s="410">
        <f t="shared" si="26"/>
        <v>0</v>
      </c>
      <c r="I246" s="295" t="s">
        <v>381</v>
      </c>
    </row>
    <row r="247" spans="1:9">
      <c r="A247" s="337" t="s">
        <v>340</v>
      </c>
      <c r="B247" s="327"/>
      <c r="C247" s="327"/>
      <c r="D247" s="327"/>
      <c r="E247" s="333" t="s">
        <v>253</v>
      </c>
      <c r="F247" s="336">
        <v>100</v>
      </c>
      <c r="G247" s="333" t="s">
        <v>337</v>
      </c>
      <c r="H247" s="410">
        <f t="shared" si="26"/>
        <v>0</v>
      </c>
      <c r="I247" s="295" t="s">
        <v>382</v>
      </c>
    </row>
    <row r="248" spans="1:9">
      <c r="A248" s="337" t="s">
        <v>341</v>
      </c>
      <c r="B248" s="327"/>
      <c r="C248" s="327"/>
      <c r="D248" s="327"/>
      <c r="E248" s="333" t="s">
        <v>253</v>
      </c>
      <c r="F248" s="336">
        <v>750</v>
      </c>
      <c r="G248" s="333" t="s">
        <v>337</v>
      </c>
      <c r="H248" s="410">
        <f t="shared" si="26"/>
        <v>0</v>
      </c>
      <c r="I248" s="296"/>
    </row>
    <row r="249" spans="1:9">
      <c r="A249" s="338" t="s">
        <v>386</v>
      </c>
      <c r="B249" s="327"/>
      <c r="C249" s="327"/>
      <c r="D249" s="327"/>
      <c r="E249" s="339" t="s">
        <v>387</v>
      </c>
      <c r="F249" s="340">
        <f>VLOOKUP(E249,listprice,2,0)</f>
        <v>0</v>
      </c>
      <c r="G249" s="333" t="s">
        <v>337</v>
      </c>
      <c r="H249" s="334">
        <f>IF(E249="เที่ยว",B249*C249*D249*F249,B249*D249*F249)</f>
        <v>0</v>
      </c>
      <c r="I249" s="296" t="s">
        <v>371</v>
      </c>
    </row>
    <row r="250" spans="1:9">
      <c r="A250" s="337" t="s">
        <v>332</v>
      </c>
      <c r="B250" s="327"/>
      <c r="C250" s="327"/>
      <c r="D250" s="341"/>
      <c r="E250" s="342" t="s">
        <v>335</v>
      </c>
      <c r="F250" s="343"/>
      <c r="G250" s="342" t="s">
        <v>337</v>
      </c>
      <c r="H250" s="410">
        <f>+B250*C250*F250</f>
        <v>0</v>
      </c>
      <c r="I250" s="296" t="s">
        <v>370</v>
      </c>
    </row>
    <row r="251" spans="1:9">
      <c r="A251" s="344" t="s">
        <v>333</v>
      </c>
      <c r="B251" s="345"/>
      <c r="C251" s="770"/>
      <c r="D251" s="771"/>
      <c r="E251" s="346" t="s">
        <v>336</v>
      </c>
      <c r="F251" s="347"/>
      <c r="G251" s="346" t="s">
        <v>337</v>
      </c>
      <c r="H251" s="411">
        <f>+B251*F251</f>
        <v>0</v>
      </c>
      <c r="I251" s="286" t="s">
        <v>372</v>
      </c>
    </row>
    <row r="252" spans="1:9">
      <c r="A252" s="283" t="s">
        <v>345</v>
      </c>
      <c r="B252" s="321"/>
      <c r="C252" s="321"/>
      <c r="D252" s="322"/>
      <c r="E252" s="323" t="s">
        <v>253</v>
      </c>
      <c r="F252" s="324"/>
      <c r="G252" s="325"/>
      <c r="H252" s="408">
        <f>SUM(H254:H261)</f>
        <v>0</v>
      </c>
      <c r="I252" s="352" t="s">
        <v>388</v>
      </c>
    </row>
    <row r="253" spans="1:9">
      <c r="A253" s="326" t="s">
        <v>101</v>
      </c>
      <c r="B253" s="327"/>
      <c r="C253" s="327"/>
      <c r="D253" s="328"/>
      <c r="E253" s="329"/>
      <c r="F253" s="329"/>
      <c r="G253" s="330"/>
      <c r="H253" s="409"/>
      <c r="I253" s="285"/>
    </row>
    <row r="254" spans="1:9">
      <c r="A254" s="331" t="s">
        <v>98</v>
      </c>
      <c r="B254" s="332"/>
      <c r="C254" s="332"/>
      <c r="D254" s="332"/>
      <c r="E254" s="333" t="s">
        <v>334</v>
      </c>
      <c r="F254" s="334">
        <v>600</v>
      </c>
      <c r="G254" s="333" t="s">
        <v>337</v>
      </c>
      <c r="H254" s="410">
        <f>+B254*C254*D254*F254</f>
        <v>0</v>
      </c>
      <c r="I254" s="295" t="s">
        <v>389</v>
      </c>
    </row>
    <row r="255" spans="1:9">
      <c r="A255" s="335" t="s">
        <v>96</v>
      </c>
      <c r="B255" s="327"/>
      <c r="C255" s="327"/>
      <c r="D255" s="327"/>
      <c r="E255" s="333" t="s">
        <v>334</v>
      </c>
      <c r="F255" s="336">
        <v>1200</v>
      </c>
      <c r="G255" s="333" t="s">
        <v>337</v>
      </c>
      <c r="H255" s="410">
        <f t="shared" ref="H255:H258" si="27">+B255*C255*D255*F255</f>
        <v>0</v>
      </c>
      <c r="I255" s="295" t="s">
        <v>390</v>
      </c>
    </row>
    <row r="256" spans="1:9">
      <c r="A256" s="337" t="s">
        <v>331</v>
      </c>
      <c r="B256" s="327"/>
      <c r="C256" s="327"/>
      <c r="D256" s="327"/>
      <c r="E256" s="333" t="s">
        <v>253</v>
      </c>
      <c r="F256" s="336">
        <v>500</v>
      </c>
      <c r="G256" s="333" t="s">
        <v>337</v>
      </c>
      <c r="H256" s="410">
        <f t="shared" si="27"/>
        <v>0</v>
      </c>
      <c r="I256" s="295" t="s">
        <v>381</v>
      </c>
    </row>
    <row r="257" spans="1:9">
      <c r="A257" s="337" t="s">
        <v>340</v>
      </c>
      <c r="B257" s="327"/>
      <c r="C257" s="327"/>
      <c r="D257" s="327"/>
      <c r="E257" s="333" t="s">
        <v>253</v>
      </c>
      <c r="F257" s="336">
        <v>100</v>
      </c>
      <c r="G257" s="333" t="s">
        <v>337</v>
      </c>
      <c r="H257" s="410">
        <f t="shared" si="27"/>
        <v>0</v>
      </c>
      <c r="I257" s="295" t="s">
        <v>382</v>
      </c>
    </row>
    <row r="258" spans="1:9">
      <c r="A258" s="337" t="s">
        <v>341</v>
      </c>
      <c r="B258" s="327"/>
      <c r="C258" s="327"/>
      <c r="D258" s="327"/>
      <c r="E258" s="333" t="s">
        <v>253</v>
      </c>
      <c r="F258" s="336">
        <v>750</v>
      </c>
      <c r="G258" s="333" t="s">
        <v>337</v>
      </c>
      <c r="H258" s="410">
        <f t="shared" si="27"/>
        <v>0</v>
      </c>
      <c r="I258" s="296"/>
    </row>
    <row r="259" spans="1:9">
      <c r="A259" s="338" t="s">
        <v>386</v>
      </c>
      <c r="B259" s="327"/>
      <c r="C259" s="327"/>
      <c r="D259" s="327"/>
      <c r="E259" s="339" t="s">
        <v>387</v>
      </c>
      <c r="F259" s="340">
        <f>VLOOKUP(E259,listprice,2,0)</f>
        <v>0</v>
      </c>
      <c r="G259" s="333" t="s">
        <v>337</v>
      </c>
      <c r="H259" s="334">
        <f>IF(E259="เที่ยว",B259*C259*D259*F259,B259*D259*F259)</f>
        <v>0</v>
      </c>
      <c r="I259" s="296" t="s">
        <v>371</v>
      </c>
    </row>
    <row r="260" spans="1:9">
      <c r="A260" s="337" t="s">
        <v>332</v>
      </c>
      <c r="B260" s="327"/>
      <c r="C260" s="327"/>
      <c r="D260" s="341"/>
      <c r="E260" s="342" t="s">
        <v>335</v>
      </c>
      <c r="F260" s="343"/>
      <c r="G260" s="342" t="s">
        <v>337</v>
      </c>
      <c r="H260" s="410">
        <f>+B260*C260*F260</f>
        <v>0</v>
      </c>
      <c r="I260" s="296" t="s">
        <v>370</v>
      </c>
    </row>
    <row r="261" spans="1:9">
      <c r="A261" s="344" t="s">
        <v>333</v>
      </c>
      <c r="B261" s="345"/>
      <c r="C261" s="770"/>
      <c r="D261" s="771"/>
      <c r="E261" s="346" t="s">
        <v>336</v>
      </c>
      <c r="F261" s="347"/>
      <c r="G261" s="346" t="s">
        <v>337</v>
      </c>
      <c r="H261" s="411">
        <f>+B261*F261</f>
        <v>0</v>
      </c>
      <c r="I261" s="286" t="s">
        <v>372</v>
      </c>
    </row>
    <row r="262" spans="1:9">
      <c r="A262" s="283" t="s">
        <v>346</v>
      </c>
      <c r="B262" s="321"/>
      <c r="C262" s="321"/>
      <c r="D262" s="322"/>
      <c r="E262" s="323" t="s">
        <v>253</v>
      </c>
      <c r="F262" s="324"/>
      <c r="G262" s="325"/>
      <c r="H262" s="408">
        <f>SUM(H264:H271)</f>
        <v>0</v>
      </c>
      <c r="I262" s="352" t="s">
        <v>388</v>
      </c>
    </row>
    <row r="263" spans="1:9">
      <c r="A263" s="326" t="s">
        <v>101</v>
      </c>
      <c r="B263" s="327"/>
      <c r="C263" s="327"/>
      <c r="D263" s="328"/>
      <c r="E263" s="329"/>
      <c r="F263" s="329"/>
      <c r="G263" s="330"/>
      <c r="H263" s="409"/>
      <c r="I263" s="285"/>
    </row>
    <row r="264" spans="1:9">
      <c r="A264" s="331" t="s">
        <v>98</v>
      </c>
      <c r="B264" s="332"/>
      <c r="C264" s="332"/>
      <c r="D264" s="332"/>
      <c r="E264" s="333" t="s">
        <v>334</v>
      </c>
      <c r="F264" s="334">
        <v>600</v>
      </c>
      <c r="G264" s="333" t="s">
        <v>337</v>
      </c>
      <c r="H264" s="410">
        <f>+B264*C264*D264*F264</f>
        <v>0</v>
      </c>
      <c r="I264" s="295" t="s">
        <v>389</v>
      </c>
    </row>
    <row r="265" spans="1:9">
      <c r="A265" s="335" t="s">
        <v>96</v>
      </c>
      <c r="B265" s="327"/>
      <c r="C265" s="327"/>
      <c r="D265" s="327"/>
      <c r="E265" s="333" t="s">
        <v>334</v>
      </c>
      <c r="F265" s="336">
        <v>1200</v>
      </c>
      <c r="G265" s="333" t="s">
        <v>337</v>
      </c>
      <c r="H265" s="410">
        <f t="shared" ref="H265:H268" si="28">+B265*C265*D265*F265</f>
        <v>0</v>
      </c>
      <c r="I265" s="295" t="s">
        <v>390</v>
      </c>
    </row>
    <row r="266" spans="1:9">
      <c r="A266" s="337" t="s">
        <v>331</v>
      </c>
      <c r="B266" s="327"/>
      <c r="C266" s="327"/>
      <c r="D266" s="327"/>
      <c r="E266" s="333" t="s">
        <v>253</v>
      </c>
      <c r="F266" s="336">
        <v>500</v>
      </c>
      <c r="G266" s="333" t="s">
        <v>337</v>
      </c>
      <c r="H266" s="410">
        <f t="shared" si="28"/>
        <v>0</v>
      </c>
      <c r="I266" s="295" t="s">
        <v>381</v>
      </c>
    </row>
    <row r="267" spans="1:9">
      <c r="A267" s="337" t="s">
        <v>340</v>
      </c>
      <c r="B267" s="327"/>
      <c r="C267" s="327"/>
      <c r="D267" s="327"/>
      <c r="E267" s="333" t="s">
        <v>253</v>
      </c>
      <c r="F267" s="336">
        <v>100</v>
      </c>
      <c r="G267" s="333" t="s">
        <v>337</v>
      </c>
      <c r="H267" s="410">
        <f t="shared" si="28"/>
        <v>0</v>
      </c>
      <c r="I267" s="295" t="s">
        <v>382</v>
      </c>
    </row>
    <row r="268" spans="1:9">
      <c r="A268" s="337" t="s">
        <v>341</v>
      </c>
      <c r="B268" s="327"/>
      <c r="C268" s="327"/>
      <c r="D268" s="327"/>
      <c r="E268" s="333" t="s">
        <v>253</v>
      </c>
      <c r="F268" s="336">
        <v>750</v>
      </c>
      <c r="G268" s="333" t="s">
        <v>337</v>
      </c>
      <c r="H268" s="410">
        <f t="shared" si="28"/>
        <v>0</v>
      </c>
      <c r="I268" s="296"/>
    </row>
    <row r="269" spans="1:9">
      <c r="A269" s="338" t="s">
        <v>386</v>
      </c>
      <c r="B269" s="327"/>
      <c r="C269" s="327"/>
      <c r="D269" s="327"/>
      <c r="E269" s="339" t="s">
        <v>387</v>
      </c>
      <c r="F269" s="340">
        <f>VLOOKUP(E269,listprice,2,0)</f>
        <v>0</v>
      </c>
      <c r="G269" s="333" t="s">
        <v>337</v>
      </c>
      <c r="H269" s="334">
        <f>IF(E269="เที่ยว",B269*C269*D269*F269,B269*D269*F269)</f>
        <v>0</v>
      </c>
      <c r="I269" s="296" t="s">
        <v>371</v>
      </c>
    </row>
    <row r="270" spans="1:9">
      <c r="A270" s="337" t="s">
        <v>332</v>
      </c>
      <c r="B270" s="327"/>
      <c r="C270" s="327"/>
      <c r="D270" s="341"/>
      <c r="E270" s="342" t="s">
        <v>335</v>
      </c>
      <c r="F270" s="343"/>
      <c r="G270" s="342" t="s">
        <v>337</v>
      </c>
      <c r="H270" s="410">
        <f>+B270*C270*F270</f>
        <v>0</v>
      </c>
      <c r="I270" s="296" t="s">
        <v>370</v>
      </c>
    </row>
    <row r="271" spans="1:9">
      <c r="A271" s="344" t="s">
        <v>333</v>
      </c>
      <c r="B271" s="345"/>
      <c r="C271" s="770"/>
      <c r="D271" s="771"/>
      <c r="E271" s="346" t="s">
        <v>336</v>
      </c>
      <c r="F271" s="347"/>
      <c r="G271" s="346" t="s">
        <v>337</v>
      </c>
      <c r="H271" s="411">
        <f>+B271*F271</f>
        <v>0</v>
      </c>
      <c r="I271" s="286" t="s">
        <v>372</v>
      </c>
    </row>
    <row r="272" spans="1:9">
      <c r="A272" s="283" t="s">
        <v>347</v>
      </c>
      <c r="B272" s="321"/>
      <c r="C272" s="321"/>
      <c r="D272" s="322"/>
      <c r="E272" s="323" t="s">
        <v>253</v>
      </c>
      <c r="F272" s="324"/>
      <c r="G272" s="325"/>
      <c r="H272" s="408">
        <f>SUM(H274:H281)</f>
        <v>0</v>
      </c>
      <c r="I272" s="352" t="s">
        <v>388</v>
      </c>
    </row>
    <row r="273" spans="1:9">
      <c r="A273" s="326" t="s">
        <v>101</v>
      </c>
      <c r="B273" s="327"/>
      <c r="C273" s="327"/>
      <c r="D273" s="328"/>
      <c r="E273" s="329"/>
      <c r="F273" s="329"/>
      <c r="G273" s="330"/>
      <c r="H273" s="409"/>
      <c r="I273" s="285"/>
    </row>
    <row r="274" spans="1:9">
      <c r="A274" s="331" t="s">
        <v>98</v>
      </c>
      <c r="B274" s="332"/>
      <c r="C274" s="332"/>
      <c r="D274" s="332"/>
      <c r="E274" s="333" t="s">
        <v>334</v>
      </c>
      <c r="F274" s="334">
        <v>600</v>
      </c>
      <c r="G274" s="333" t="s">
        <v>337</v>
      </c>
      <c r="H274" s="410">
        <f>+B274*C274*D274*F274</f>
        <v>0</v>
      </c>
      <c r="I274" s="295" t="s">
        <v>389</v>
      </c>
    </row>
    <row r="275" spans="1:9">
      <c r="A275" s="335" t="s">
        <v>96</v>
      </c>
      <c r="B275" s="327"/>
      <c r="C275" s="327"/>
      <c r="D275" s="327"/>
      <c r="E275" s="333" t="s">
        <v>334</v>
      </c>
      <c r="F275" s="336">
        <v>1200</v>
      </c>
      <c r="G275" s="333" t="s">
        <v>337</v>
      </c>
      <c r="H275" s="410">
        <f t="shared" ref="H275:H278" si="29">+B275*C275*D275*F275</f>
        <v>0</v>
      </c>
      <c r="I275" s="295" t="s">
        <v>390</v>
      </c>
    </row>
    <row r="276" spans="1:9">
      <c r="A276" s="337" t="s">
        <v>331</v>
      </c>
      <c r="B276" s="327"/>
      <c r="C276" s="327"/>
      <c r="D276" s="327"/>
      <c r="E276" s="333" t="s">
        <v>253</v>
      </c>
      <c r="F276" s="336">
        <v>500</v>
      </c>
      <c r="G276" s="333" t="s">
        <v>337</v>
      </c>
      <c r="H276" s="410">
        <f t="shared" si="29"/>
        <v>0</v>
      </c>
      <c r="I276" s="295" t="s">
        <v>381</v>
      </c>
    </row>
    <row r="277" spans="1:9">
      <c r="A277" s="337" t="s">
        <v>340</v>
      </c>
      <c r="B277" s="327"/>
      <c r="C277" s="327"/>
      <c r="D277" s="327"/>
      <c r="E277" s="333" t="s">
        <v>253</v>
      </c>
      <c r="F277" s="336">
        <v>100</v>
      </c>
      <c r="G277" s="333" t="s">
        <v>337</v>
      </c>
      <c r="H277" s="410">
        <f t="shared" si="29"/>
        <v>0</v>
      </c>
      <c r="I277" s="295" t="s">
        <v>382</v>
      </c>
    </row>
    <row r="278" spans="1:9">
      <c r="A278" s="337" t="s">
        <v>341</v>
      </c>
      <c r="B278" s="327"/>
      <c r="C278" s="327"/>
      <c r="D278" s="327"/>
      <c r="E278" s="333" t="s">
        <v>253</v>
      </c>
      <c r="F278" s="336">
        <v>750</v>
      </c>
      <c r="G278" s="333" t="s">
        <v>337</v>
      </c>
      <c r="H278" s="410">
        <f t="shared" si="29"/>
        <v>0</v>
      </c>
      <c r="I278" s="296"/>
    </row>
    <row r="279" spans="1:9">
      <c r="A279" s="338" t="s">
        <v>386</v>
      </c>
      <c r="B279" s="327"/>
      <c r="C279" s="327"/>
      <c r="D279" s="327"/>
      <c r="E279" s="339" t="s">
        <v>387</v>
      </c>
      <c r="F279" s="340">
        <f>VLOOKUP(E279,listprice,2,0)</f>
        <v>0</v>
      </c>
      <c r="G279" s="333" t="s">
        <v>337</v>
      </c>
      <c r="H279" s="334">
        <f>IF(E279="เที่ยว",B279*C279*D279*F279,B279*D279*F279)</f>
        <v>0</v>
      </c>
      <c r="I279" s="296" t="s">
        <v>371</v>
      </c>
    </row>
    <row r="280" spans="1:9">
      <c r="A280" s="337" t="s">
        <v>332</v>
      </c>
      <c r="B280" s="327"/>
      <c r="C280" s="327"/>
      <c r="D280" s="341"/>
      <c r="E280" s="342" t="s">
        <v>335</v>
      </c>
      <c r="F280" s="343"/>
      <c r="G280" s="342" t="s">
        <v>337</v>
      </c>
      <c r="H280" s="410">
        <f>+B280*C280*F280</f>
        <v>0</v>
      </c>
      <c r="I280" s="296" t="s">
        <v>370</v>
      </c>
    </row>
    <row r="281" spans="1:9">
      <c r="A281" s="344" t="s">
        <v>333</v>
      </c>
      <c r="B281" s="345"/>
      <c r="C281" s="770"/>
      <c r="D281" s="771"/>
      <c r="E281" s="346" t="s">
        <v>336</v>
      </c>
      <c r="F281" s="347"/>
      <c r="G281" s="346" t="s">
        <v>337</v>
      </c>
      <c r="H281" s="411">
        <f>+B281*F281</f>
        <v>0</v>
      </c>
      <c r="I281" s="286" t="s">
        <v>372</v>
      </c>
    </row>
    <row r="282" spans="1:9">
      <c r="A282" s="283" t="s">
        <v>348</v>
      </c>
      <c r="B282" s="321"/>
      <c r="C282" s="321"/>
      <c r="D282" s="322"/>
      <c r="E282" s="323" t="s">
        <v>253</v>
      </c>
      <c r="F282" s="324"/>
      <c r="G282" s="325"/>
      <c r="H282" s="408">
        <f>SUM(H284:H291)</f>
        <v>0</v>
      </c>
      <c r="I282" s="352" t="s">
        <v>388</v>
      </c>
    </row>
    <row r="283" spans="1:9">
      <c r="A283" s="326" t="s">
        <v>101</v>
      </c>
      <c r="B283" s="327"/>
      <c r="C283" s="327"/>
      <c r="D283" s="328"/>
      <c r="E283" s="329"/>
      <c r="F283" s="329"/>
      <c r="G283" s="330"/>
      <c r="H283" s="409"/>
      <c r="I283" s="285"/>
    </row>
    <row r="284" spans="1:9">
      <c r="A284" s="331" t="s">
        <v>98</v>
      </c>
      <c r="B284" s="332"/>
      <c r="C284" s="332"/>
      <c r="D284" s="332"/>
      <c r="E284" s="333" t="s">
        <v>334</v>
      </c>
      <c r="F284" s="334">
        <v>600</v>
      </c>
      <c r="G284" s="333" t="s">
        <v>337</v>
      </c>
      <c r="H284" s="410">
        <f>+B284*C284*D284*F284</f>
        <v>0</v>
      </c>
      <c r="I284" s="295" t="s">
        <v>389</v>
      </c>
    </row>
    <row r="285" spans="1:9">
      <c r="A285" s="335" t="s">
        <v>96</v>
      </c>
      <c r="B285" s="327"/>
      <c r="C285" s="327"/>
      <c r="D285" s="327"/>
      <c r="E285" s="333" t="s">
        <v>334</v>
      </c>
      <c r="F285" s="336">
        <v>1200</v>
      </c>
      <c r="G285" s="333" t="s">
        <v>337</v>
      </c>
      <c r="H285" s="410">
        <f t="shared" ref="H285:H288" si="30">+B285*C285*D285*F285</f>
        <v>0</v>
      </c>
      <c r="I285" s="295" t="s">
        <v>390</v>
      </c>
    </row>
    <row r="286" spans="1:9">
      <c r="A286" s="337" t="s">
        <v>331</v>
      </c>
      <c r="B286" s="327"/>
      <c r="C286" s="327"/>
      <c r="D286" s="327"/>
      <c r="E286" s="333" t="s">
        <v>253</v>
      </c>
      <c r="F286" s="336">
        <v>500</v>
      </c>
      <c r="G286" s="333" t="s">
        <v>337</v>
      </c>
      <c r="H286" s="410">
        <f t="shared" si="30"/>
        <v>0</v>
      </c>
      <c r="I286" s="295" t="s">
        <v>381</v>
      </c>
    </row>
    <row r="287" spans="1:9">
      <c r="A287" s="337" t="s">
        <v>340</v>
      </c>
      <c r="B287" s="327"/>
      <c r="C287" s="327"/>
      <c r="D287" s="327"/>
      <c r="E287" s="333" t="s">
        <v>253</v>
      </c>
      <c r="F287" s="336">
        <v>100</v>
      </c>
      <c r="G287" s="333" t="s">
        <v>337</v>
      </c>
      <c r="H287" s="410">
        <f t="shared" si="30"/>
        <v>0</v>
      </c>
      <c r="I287" s="295" t="s">
        <v>382</v>
      </c>
    </row>
    <row r="288" spans="1:9">
      <c r="A288" s="337" t="s">
        <v>341</v>
      </c>
      <c r="B288" s="327"/>
      <c r="C288" s="327"/>
      <c r="D288" s="327"/>
      <c r="E288" s="333" t="s">
        <v>253</v>
      </c>
      <c r="F288" s="336">
        <v>750</v>
      </c>
      <c r="G288" s="333" t="s">
        <v>337</v>
      </c>
      <c r="H288" s="410">
        <f t="shared" si="30"/>
        <v>0</v>
      </c>
      <c r="I288" s="296"/>
    </row>
    <row r="289" spans="1:9">
      <c r="A289" s="338" t="s">
        <v>386</v>
      </c>
      <c r="B289" s="327"/>
      <c r="C289" s="327"/>
      <c r="D289" s="327"/>
      <c r="E289" s="339" t="s">
        <v>387</v>
      </c>
      <c r="F289" s="340">
        <f>VLOOKUP(E289,listprice,2,0)</f>
        <v>0</v>
      </c>
      <c r="G289" s="333" t="s">
        <v>337</v>
      </c>
      <c r="H289" s="334">
        <f>IF(E289="เที่ยว",B289*C289*D289*F289,B289*D289*F289)</f>
        <v>0</v>
      </c>
      <c r="I289" s="296" t="s">
        <v>371</v>
      </c>
    </row>
    <row r="290" spans="1:9">
      <c r="A290" s="337" t="s">
        <v>332</v>
      </c>
      <c r="B290" s="327"/>
      <c r="C290" s="327"/>
      <c r="D290" s="341"/>
      <c r="E290" s="342" t="s">
        <v>335</v>
      </c>
      <c r="F290" s="343"/>
      <c r="G290" s="342" t="s">
        <v>337</v>
      </c>
      <c r="H290" s="410">
        <f>+B290*C290*F290</f>
        <v>0</v>
      </c>
      <c r="I290" s="296" t="s">
        <v>370</v>
      </c>
    </row>
    <row r="291" spans="1:9">
      <c r="A291" s="344" t="s">
        <v>333</v>
      </c>
      <c r="B291" s="345"/>
      <c r="C291" s="770"/>
      <c r="D291" s="771"/>
      <c r="E291" s="346" t="s">
        <v>336</v>
      </c>
      <c r="F291" s="347"/>
      <c r="G291" s="346" t="s">
        <v>337</v>
      </c>
      <c r="H291" s="411">
        <f>+B291*F291</f>
        <v>0</v>
      </c>
      <c r="I291" s="286" t="s">
        <v>372</v>
      </c>
    </row>
    <row r="292" spans="1:9">
      <c r="A292" s="283" t="s">
        <v>349</v>
      </c>
      <c r="B292" s="321"/>
      <c r="C292" s="321"/>
      <c r="D292" s="322"/>
      <c r="E292" s="323" t="s">
        <v>253</v>
      </c>
      <c r="F292" s="324"/>
      <c r="G292" s="325"/>
      <c r="H292" s="408">
        <f>SUM(H294:H301)</f>
        <v>0</v>
      </c>
      <c r="I292" s="352" t="s">
        <v>388</v>
      </c>
    </row>
    <row r="293" spans="1:9">
      <c r="A293" s="326" t="s">
        <v>101</v>
      </c>
      <c r="B293" s="327"/>
      <c r="C293" s="327"/>
      <c r="D293" s="328"/>
      <c r="E293" s="329"/>
      <c r="F293" s="329"/>
      <c r="G293" s="330"/>
      <c r="H293" s="409"/>
      <c r="I293" s="285"/>
    </row>
    <row r="294" spans="1:9">
      <c r="A294" s="331" t="s">
        <v>98</v>
      </c>
      <c r="B294" s="332"/>
      <c r="C294" s="332"/>
      <c r="D294" s="332"/>
      <c r="E294" s="333" t="s">
        <v>334</v>
      </c>
      <c r="F294" s="334">
        <v>600</v>
      </c>
      <c r="G294" s="333" t="s">
        <v>337</v>
      </c>
      <c r="H294" s="410">
        <f>+B294*C294*D294*F294</f>
        <v>0</v>
      </c>
      <c r="I294" s="295" t="s">
        <v>389</v>
      </c>
    </row>
    <row r="295" spans="1:9">
      <c r="A295" s="335" t="s">
        <v>96</v>
      </c>
      <c r="B295" s="327"/>
      <c r="C295" s="327"/>
      <c r="D295" s="327"/>
      <c r="E295" s="333" t="s">
        <v>334</v>
      </c>
      <c r="F295" s="336">
        <v>1200</v>
      </c>
      <c r="G295" s="333" t="s">
        <v>337</v>
      </c>
      <c r="H295" s="410">
        <f t="shared" ref="H295:H298" si="31">+B295*C295*D295*F295</f>
        <v>0</v>
      </c>
      <c r="I295" s="295" t="s">
        <v>390</v>
      </c>
    </row>
    <row r="296" spans="1:9">
      <c r="A296" s="337" t="s">
        <v>331</v>
      </c>
      <c r="B296" s="327"/>
      <c r="C296" s="327"/>
      <c r="D296" s="327"/>
      <c r="E296" s="333" t="s">
        <v>253</v>
      </c>
      <c r="F296" s="336">
        <v>500</v>
      </c>
      <c r="G296" s="333" t="s">
        <v>337</v>
      </c>
      <c r="H296" s="410">
        <f t="shared" si="31"/>
        <v>0</v>
      </c>
      <c r="I296" s="295" t="s">
        <v>381</v>
      </c>
    </row>
    <row r="297" spans="1:9">
      <c r="A297" s="337" t="s">
        <v>340</v>
      </c>
      <c r="B297" s="327"/>
      <c r="C297" s="327"/>
      <c r="D297" s="327"/>
      <c r="E297" s="333" t="s">
        <v>253</v>
      </c>
      <c r="F297" s="336">
        <v>100</v>
      </c>
      <c r="G297" s="333" t="s">
        <v>337</v>
      </c>
      <c r="H297" s="410">
        <f t="shared" si="31"/>
        <v>0</v>
      </c>
      <c r="I297" s="295" t="s">
        <v>382</v>
      </c>
    </row>
    <row r="298" spans="1:9">
      <c r="A298" s="337" t="s">
        <v>341</v>
      </c>
      <c r="B298" s="327"/>
      <c r="C298" s="327"/>
      <c r="D298" s="327"/>
      <c r="E298" s="333" t="s">
        <v>253</v>
      </c>
      <c r="F298" s="336">
        <v>750</v>
      </c>
      <c r="G298" s="333" t="s">
        <v>337</v>
      </c>
      <c r="H298" s="410">
        <f t="shared" si="31"/>
        <v>0</v>
      </c>
      <c r="I298" s="296"/>
    </row>
    <row r="299" spans="1:9">
      <c r="A299" s="338" t="s">
        <v>386</v>
      </c>
      <c r="B299" s="327"/>
      <c r="C299" s="327"/>
      <c r="D299" s="327"/>
      <c r="E299" s="339" t="s">
        <v>387</v>
      </c>
      <c r="F299" s="340">
        <f>VLOOKUP(E299,listprice,2,0)</f>
        <v>0</v>
      </c>
      <c r="G299" s="333" t="s">
        <v>337</v>
      </c>
      <c r="H299" s="334">
        <f>IF(E299="เที่ยว",B299*C299*D299*F299,B299*D299*F299)</f>
        <v>0</v>
      </c>
      <c r="I299" s="296" t="s">
        <v>371</v>
      </c>
    </row>
    <row r="300" spans="1:9">
      <c r="A300" s="337" t="s">
        <v>332</v>
      </c>
      <c r="B300" s="327"/>
      <c r="C300" s="327"/>
      <c r="D300" s="341"/>
      <c r="E300" s="342" t="s">
        <v>335</v>
      </c>
      <c r="F300" s="343"/>
      <c r="G300" s="342" t="s">
        <v>337</v>
      </c>
      <c r="H300" s="410">
        <f>+B300*C300*F300</f>
        <v>0</v>
      </c>
      <c r="I300" s="296" t="s">
        <v>370</v>
      </c>
    </row>
    <row r="301" spans="1:9">
      <c r="A301" s="344" t="s">
        <v>333</v>
      </c>
      <c r="B301" s="345"/>
      <c r="C301" s="770"/>
      <c r="D301" s="771"/>
      <c r="E301" s="346" t="s">
        <v>336</v>
      </c>
      <c r="F301" s="347"/>
      <c r="G301" s="346" t="s">
        <v>337</v>
      </c>
      <c r="H301" s="411">
        <f>+B301*F301</f>
        <v>0</v>
      </c>
      <c r="I301" s="286" t="s">
        <v>372</v>
      </c>
    </row>
    <row r="302" spans="1:9">
      <c r="A302" s="283" t="s">
        <v>350</v>
      </c>
      <c r="B302" s="321"/>
      <c r="C302" s="321"/>
      <c r="D302" s="322"/>
      <c r="E302" s="323" t="s">
        <v>253</v>
      </c>
      <c r="F302" s="324"/>
      <c r="G302" s="325"/>
      <c r="H302" s="408">
        <f>SUM(H304:H311)</f>
        <v>0</v>
      </c>
      <c r="I302" s="352" t="s">
        <v>388</v>
      </c>
    </row>
    <row r="303" spans="1:9">
      <c r="A303" s="326" t="s">
        <v>101</v>
      </c>
      <c r="B303" s="327"/>
      <c r="C303" s="327"/>
      <c r="D303" s="328"/>
      <c r="E303" s="329"/>
      <c r="F303" s="329"/>
      <c r="G303" s="330"/>
      <c r="H303" s="409"/>
      <c r="I303" s="285"/>
    </row>
    <row r="304" spans="1:9">
      <c r="A304" s="331" t="s">
        <v>98</v>
      </c>
      <c r="B304" s="332"/>
      <c r="C304" s="332"/>
      <c r="D304" s="332"/>
      <c r="E304" s="333" t="s">
        <v>334</v>
      </c>
      <c r="F304" s="334">
        <v>600</v>
      </c>
      <c r="G304" s="333" t="s">
        <v>337</v>
      </c>
      <c r="H304" s="410">
        <f>+B304*C304*D304*F304</f>
        <v>0</v>
      </c>
      <c r="I304" s="295" t="s">
        <v>389</v>
      </c>
    </row>
    <row r="305" spans="1:9">
      <c r="A305" s="335" t="s">
        <v>96</v>
      </c>
      <c r="B305" s="327"/>
      <c r="C305" s="327"/>
      <c r="D305" s="327"/>
      <c r="E305" s="333" t="s">
        <v>334</v>
      </c>
      <c r="F305" s="336">
        <v>1200</v>
      </c>
      <c r="G305" s="333" t="s">
        <v>337</v>
      </c>
      <c r="H305" s="410">
        <f t="shared" ref="H305:H308" si="32">+B305*C305*D305*F305</f>
        <v>0</v>
      </c>
      <c r="I305" s="295" t="s">
        <v>390</v>
      </c>
    </row>
    <row r="306" spans="1:9">
      <c r="A306" s="337" t="s">
        <v>331</v>
      </c>
      <c r="B306" s="327"/>
      <c r="C306" s="327"/>
      <c r="D306" s="327"/>
      <c r="E306" s="333" t="s">
        <v>253</v>
      </c>
      <c r="F306" s="336">
        <v>500</v>
      </c>
      <c r="G306" s="333" t="s">
        <v>337</v>
      </c>
      <c r="H306" s="410">
        <f t="shared" si="32"/>
        <v>0</v>
      </c>
      <c r="I306" s="295" t="s">
        <v>381</v>
      </c>
    </row>
    <row r="307" spans="1:9">
      <c r="A307" s="337" t="s">
        <v>340</v>
      </c>
      <c r="B307" s="327"/>
      <c r="C307" s="327"/>
      <c r="D307" s="327"/>
      <c r="E307" s="333" t="s">
        <v>253</v>
      </c>
      <c r="F307" s="336">
        <v>100</v>
      </c>
      <c r="G307" s="333" t="s">
        <v>337</v>
      </c>
      <c r="H307" s="410">
        <f t="shared" si="32"/>
        <v>0</v>
      </c>
      <c r="I307" s="295" t="s">
        <v>382</v>
      </c>
    </row>
    <row r="308" spans="1:9">
      <c r="A308" s="337" t="s">
        <v>341</v>
      </c>
      <c r="B308" s="327"/>
      <c r="C308" s="327"/>
      <c r="D308" s="327"/>
      <c r="E308" s="333" t="s">
        <v>253</v>
      </c>
      <c r="F308" s="336">
        <v>750</v>
      </c>
      <c r="G308" s="333" t="s">
        <v>337</v>
      </c>
      <c r="H308" s="410">
        <f t="shared" si="32"/>
        <v>0</v>
      </c>
      <c r="I308" s="296"/>
    </row>
    <row r="309" spans="1:9">
      <c r="A309" s="338" t="s">
        <v>386</v>
      </c>
      <c r="B309" s="327"/>
      <c r="C309" s="327"/>
      <c r="D309" s="327"/>
      <c r="E309" s="339" t="s">
        <v>387</v>
      </c>
      <c r="F309" s="340">
        <f>VLOOKUP(E309,listprice,2,0)</f>
        <v>0</v>
      </c>
      <c r="G309" s="333" t="s">
        <v>337</v>
      </c>
      <c r="H309" s="334">
        <f>IF(E309="เที่ยว",B309*C309*D309*F309,B309*D309*F309)</f>
        <v>0</v>
      </c>
      <c r="I309" s="296" t="s">
        <v>371</v>
      </c>
    </row>
    <row r="310" spans="1:9">
      <c r="A310" s="337" t="s">
        <v>332</v>
      </c>
      <c r="B310" s="327"/>
      <c r="C310" s="327"/>
      <c r="D310" s="341"/>
      <c r="E310" s="342" t="s">
        <v>335</v>
      </c>
      <c r="F310" s="343"/>
      <c r="G310" s="342" t="s">
        <v>337</v>
      </c>
      <c r="H310" s="410">
        <f>+B310*C310*F310</f>
        <v>0</v>
      </c>
      <c r="I310" s="296" t="s">
        <v>370</v>
      </c>
    </row>
    <row r="311" spans="1:9">
      <c r="A311" s="344" t="s">
        <v>333</v>
      </c>
      <c r="B311" s="345"/>
      <c r="C311" s="770"/>
      <c r="D311" s="771"/>
      <c r="E311" s="346" t="s">
        <v>336</v>
      </c>
      <c r="F311" s="347"/>
      <c r="G311" s="346" t="s">
        <v>337</v>
      </c>
      <c r="H311" s="411">
        <f>+B311*F311</f>
        <v>0</v>
      </c>
      <c r="I311" s="286" t="s">
        <v>372</v>
      </c>
    </row>
    <row r="312" spans="1:9">
      <c r="A312" s="283" t="s">
        <v>351</v>
      </c>
      <c r="B312" s="321"/>
      <c r="C312" s="321"/>
      <c r="D312" s="322"/>
      <c r="E312" s="323" t="s">
        <v>253</v>
      </c>
      <c r="F312" s="324"/>
      <c r="G312" s="325"/>
      <c r="H312" s="408">
        <f>SUM(H314:H321)</f>
        <v>0</v>
      </c>
      <c r="I312" s="352" t="s">
        <v>388</v>
      </c>
    </row>
    <row r="313" spans="1:9">
      <c r="A313" s="326" t="s">
        <v>101</v>
      </c>
      <c r="B313" s="327"/>
      <c r="C313" s="327"/>
      <c r="D313" s="328"/>
      <c r="E313" s="329"/>
      <c r="F313" s="329"/>
      <c r="G313" s="330"/>
      <c r="H313" s="409"/>
      <c r="I313" s="285"/>
    </row>
    <row r="314" spans="1:9">
      <c r="A314" s="331" t="s">
        <v>98</v>
      </c>
      <c r="B314" s="332"/>
      <c r="C314" s="332"/>
      <c r="D314" s="332"/>
      <c r="E314" s="333" t="s">
        <v>334</v>
      </c>
      <c r="F314" s="334">
        <v>600</v>
      </c>
      <c r="G314" s="333" t="s">
        <v>337</v>
      </c>
      <c r="H314" s="410">
        <f>+B314*C314*D314*F314</f>
        <v>0</v>
      </c>
      <c r="I314" s="295" t="s">
        <v>389</v>
      </c>
    </row>
    <row r="315" spans="1:9">
      <c r="A315" s="335" t="s">
        <v>96</v>
      </c>
      <c r="B315" s="327"/>
      <c r="C315" s="327"/>
      <c r="D315" s="327"/>
      <c r="E315" s="333" t="s">
        <v>334</v>
      </c>
      <c r="F315" s="336">
        <v>1200</v>
      </c>
      <c r="G315" s="333" t="s">
        <v>337</v>
      </c>
      <c r="H315" s="410">
        <f t="shared" ref="H315:H318" si="33">+B315*C315*D315*F315</f>
        <v>0</v>
      </c>
      <c r="I315" s="295" t="s">
        <v>390</v>
      </c>
    </row>
    <row r="316" spans="1:9">
      <c r="A316" s="337" t="s">
        <v>331</v>
      </c>
      <c r="B316" s="327"/>
      <c r="C316" s="327"/>
      <c r="D316" s="327"/>
      <c r="E316" s="333" t="s">
        <v>253</v>
      </c>
      <c r="F316" s="336">
        <v>500</v>
      </c>
      <c r="G316" s="333" t="s">
        <v>337</v>
      </c>
      <c r="H316" s="410">
        <f t="shared" si="33"/>
        <v>0</v>
      </c>
      <c r="I316" s="295" t="s">
        <v>381</v>
      </c>
    </row>
    <row r="317" spans="1:9">
      <c r="A317" s="337" t="s">
        <v>340</v>
      </c>
      <c r="B317" s="327"/>
      <c r="C317" s="327"/>
      <c r="D317" s="327"/>
      <c r="E317" s="333" t="s">
        <v>253</v>
      </c>
      <c r="F317" s="336">
        <v>100</v>
      </c>
      <c r="G317" s="333" t="s">
        <v>337</v>
      </c>
      <c r="H317" s="410">
        <f t="shared" si="33"/>
        <v>0</v>
      </c>
      <c r="I317" s="295" t="s">
        <v>382</v>
      </c>
    </row>
    <row r="318" spans="1:9">
      <c r="A318" s="337" t="s">
        <v>341</v>
      </c>
      <c r="B318" s="327"/>
      <c r="C318" s="327"/>
      <c r="D318" s="327"/>
      <c r="E318" s="333" t="s">
        <v>253</v>
      </c>
      <c r="F318" s="336">
        <v>750</v>
      </c>
      <c r="G318" s="333" t="s">
        <v>337</v>
      </c>
      <c r="H318" s="410">
        <f t="shared" si="33"/>
        <v>0</v>
      </c>
      <c r="I318" s="296"/>
    </row>
    <row r="319" spans="1:9">
      <c r="A319" s="338" t="s">
        <v>386</v>
      </c>
      <c r="B319" s="327"/>
      <c r="C319" s="327"/>
      <c r="D319" s="327"/>
      <c r="E319" s="339" t="s">
        <v>387</v>
      </c>
      <c r="F319" s="340">
        <f>VLOOKUP(E319,listprice,2,0)</f>
        <v>0</v>
      </c>
      <c r="G319" s="333" t="s">
        <v>337</v>
      </c>
      <c r="H319" s="334">
        <f>IF(E319="เที่ยว",B319*C319*D319*F319,B319*D319*F319)</f>
        <v>0</v>
      </c>
      <c r="I319" s="296" t="s">
        <v>371</v>
      </c>
    </row>
    <row r="320" spans="1:9">
      <c r="A320" s="337" t="s">
        <v>332</v>
      </c>
      <c r="B320" s="327"/>
      <c r="C320" s="327"/>
      <c r="D320" s="341"/>
      <c r="E320" s="342" t="s">
        <v>335</v>
      </c>
      <c r="F320" s="343"/>
      <c r="G320" s="342" t="s">
        <v>337</v>
      </c>
      <c r="H320" s="410">
        <f>+B320*C320*F320</f>
        <v>0</v>
      </c>
      <c r="I320" s="296" t="s">
        <v>370</v>
      </c>
    </row>
    <row r="321" spans="1:9">
      <c r="A321" s="344" t="s">
        <v>333</v>
      </c>
      <c r="B321" s="345"/>
      <c r="C321" s="770"/>
      <c r="D321" s="771"/>
      <c r="E321" s="346" t="s">
        <v>336</v>
      </c>
      <c r="F321" s="347"/>
      <c r="G321" s="346" t="s">
        <v>337</v>
      </c>
      <c r="H321" s="411">
        <f>+B321*F321</f>
        <v>0</v>
      </c>
      <c r="I321" s="286" t="s">
        <v>372</v>
      </c>
    </row>
    <row r="322" spans="1:9">
      <c r="A322" s="283" t="s">
        <v>352</v>
      </c>
      <c r="B322" s="321"/>
      <c r="C322" s="321"/>
      <c r="D322" s="322"/>
      <c r="E322" s="323" t="s">
        <v>253</v>
      </c>
      <c r="F322" s="324"/>
      <c r="G322" s="325"/>
      <c r="H322" s="408">
        <f>SUM(H324:H331)</f>
        <v>0</v>
      </c>
      <c r="I322" s="352" t="s">
        <v>388</v>
      </c>
    </row>
    <row r="323" spans="1:9">
      <c r="A323" s="326" t="s">
        <v>101</v>
      </c>
      <c r="B323" s="327"/>
      <c r="C323" s="327"/>
      <c r="D323" s="328"/>
      <c r="E323" s="329"/>
      <c r="F323" s="329"/>
      <c r="G323" s="330"/>
      <c r="H323" s="409"/>
      <c r="I323" s="285"/>
    </row>
    <row r="324" spans="1:9">
      <c r="A324" s="331" t="s">
        <v>98</v>
      </c>
      <c r="B324" s="332"/>
      <c r="C324" s="332"/>
      <c r="D324" s="332"/>
      <c r="E324" s="333" t="s">
        <v>334</v>
      </c>
      <c r="F324" s="334">
        <v>600</v>
      </c>
      <c r="G324" s="333" t="s">
        <v>337</v>
      </c>
      <c r="H324" s="410">
        <f>+B324*C324*D324*F324</f>
        <v>0</v>
      </c>
      <c r="I324" s="295" t="s">
        <v>389</v>
      </c>
    </row>
    <row r="325" spans="1:9">
      <c r="A325" s="335" t="s">
        <v>96</v>
      </c>
      <c r="B325" s="327"/>
      <c r="C325" s="327"/>
      <c r="D325" s="327"/>
      <c r="E325" s="333" t="s">
        <v>334</v>
      </c>
      <c r="F325" s="336">
        <v>1200</v>
      </c>
      <c r="G325" s="333" t="s">
        <v>337</v>
      </c>
      <c r="H325" s="410">
        <f t="shared" ref="H325:H328" si="34">+B325*C325*D325*F325</f>
        <v>0</v>
      </c>
      <c r="I325" s="295" t="s">
        <v>390</v>
      </c>
    </row>
    <row r="326" spans="1:9">
      <c r="A326" s="337" t="s">
        <v>331</v>
      </c>
      <c r="B326" s="327"/>
      <c r="C326" s="327"/>
      <c r="D326" s="327"/>
      <c r="E326" s="333" t="s">
        <v>253</v>
      </c>
      <c r="F326" s="336">
        <v>500</v>
      </c>
      <c r="G326" s="333" t="s">
        <v>337</v>
      </c>
      <c r="H326" s="410">
        <f t="shared" si="34"/>
        <v>0</v>
      </c>
      <c r="I326" s="295" t="s">
        <v>381</v>
      </c>
    </row>
    <row r="327" spans="1:9">
      <c r="A327" s="337" t="s">
        <v>340</v>
      </c>
      <c r="B327" s="327"/>
      <c r="C327" s="327"/>
      <c r="D327" s="327"/>
      <c r="E327" s="333" t="s">
        <v>253</v>
      </c>
      <c r="F327" s="336">
        <v>100</v>
      </c>
      <c r="G327" s="333" t="s">
        <v>337</v>
      </c>
      <c r="H327" s="410">
        <f t="shared" si="34"/>
        <v>0</v>
      </c>
      <c r="I327" s="295" t="s">
        <v>382</v>
      </c>
    </row>
    <row r="328" spans="1:9">
      <c r="A328" s="337" t="s">
        <v>341</v>
      </c>
      <c r="B328" s="327"/>
      <c r="C328" s="327"/>
      <c r="D328" s="327"/>
      <c r="E328" s="333" t="s">
        <v>253</v>
      </c>
      <c r="F328" s="336">
        <v>750</v>
      </c>
      <c r="G328" s="333" t="s">
        <v>337</v>
      </c>
      <c r="H328" s="410">
        <f t="shared" si="34"/>
        <v>0</v>
      </c>
      <c r="I328" s="296"/>
    </row>
    <row r="329" spans="1:9">
      <c r="A329" s="338" t="s">
        <v>386</v>
      </c>
      <c r="B329" s="327"/>
      <c r="C329" s="327"/>
      <c r="D329" s="327"/>
      <c r="E329" s="339" t="s">
        <v>387</v>
      </c>
      <c r="F329" s="340">
        <f>VLOOKUP(E329,listprice,2,0)</f>
        <v>0</v>
      </c>
      <c r="G329" s="333" t="s">
        <v>337</v>
      </c>
      <c r="H329" s="334">
        <f>IF(E329="เที่ยว",B329*C329*D329*F329,B329*D329*F329)</f>
        <v>0</v>
      </c>
      <c r="I329" s="296" t="s">
        <v>371</v>
      </c>
    </row>
    <row r="330" spans="1:9">
      <c r="A330" s="337" t="s">
        <v>332</v>
      </c>
      <c r="B330" s="327"/>
      <c r="C330" s="327"/>
      <c r="D330" s="341"/>
      <c r="E330" s="342" t="s">
        <v>335</v>
      </c>
      <c r="F330" s="343"/>
      <c r="G330" s="342" t="s">
        <v>337</v>
      </c>
      <c r="H330" s="410">
        <f>+B330*C330*F330</f>
        <v>0</v>
      </c>
      <c r="I330" s="296" t="s">
        <v>370</v>
      </c>
    </row>
    <row r="331" spans="1:9">
      <c r="A331" s="344" t="s">
        <v>333</v>
      </c>
      <c r="B331" s="345"/>
      <c r="C331" s="770"/>
      <c r="D331" s="771"/>
      <c r="E331" s="346" t="s">
        <v>336</v>
      </c>
      <c r="F331" s="347"/>
      <c r="G331" s="346" t="s">
        <v>337</v>
      </c>
      <c r="H331" s="411">
        <f>+B331*F331</f>
        <v>0</v>
      </c>
      <c r="I331" s="286" t="s">
        <v>372</v>
      </c>
    </row>
    <row r="332" spans="1:9">
      <c r="A332" s="283" t="s">
        <v>353</v>
      </c>
      <c r="B332" s="321"/>
      <c r="C332" s="321"/>
      <c r="D332" s="322"/>
      <c r="E332" s="323" t="s">
        <v>253</v>
      </c>
      <c r="F332" s="324"/>
      <c r="G332" s="325"/>
      <c r="H332" s="408">
        <f>SUM(H334:H341)</f>
        <v>0</v>
      </c>
      <c r="I332" s="352" t="s">
        <v>388</v>
      </c>
    </row>
    <row r="333" spans="1:9">
      <c r="A333" s="326" t="s">
        <v>101</v>
      </c>
      <c r="B333" s="327"/>
      <c r="C333" s="327"/>
      <c r="D333" s="328"/>
      <c r="E333" s="329"/>
      <c r="F333" s="329"/>
      <c r="G333" s="330"/>
      <c r="H333" s="409"/>
      <c r="I333" s="285"/>
    </row>
    <row r="334" spans="1:9">
      <c r="A334" s="331" t="s">
        <v>98</v>
      </c>
      <c r="B334" s="332"/>
      <c r="C334" s="332"/>
      <c r="D334" s="332"/>
      <c r="E334" s="333" t="s">
        <v>334</v>
      </c>
      <c r="F334" s="334">
        <v>600</v>
      </c>
      <c r="G334" s="333" t="s">
        <v>337</v>
      </c>
      <c r="H334" s="410">
        <f>+B334*C334*D334*F334</f>
        <v>0</v>
      </c>
      <c r="I334" s="295" t="s">
        <v>389</v>
      </c>
    </row>
    <row r="335" spans="1:9">
      <c r="A335" s="335" t="s">
        <v>96</v>
      </c>
      <c r="B335" s="327"/>
      <c r="C335" s="327"/>
      <c r="D335" s="327"/>
      <c r="E335" s="333" t="s">
        <v>334</v>
      </c>
      <c r="F335" s="336">
        <v>1200</v>
      </c>
      <c r="G335" s="333" t="s">
        <v>337</v>
      </c>
      <c r="H335" s="410">
        <f t="shared" ref="H335:H338" si="35">+B335*C335*D335*F335</f>
        <v>0</v>
      </c>
      <c r="I335" s="295" t="s">
        <v>390</v>
      </c>
    </row>
    <row r="336" spans="1:9">
      <c r="A336" s="337" t="s">
        <v>331</v>
      </c>
      <c r="B336" s="327"/>
      <c r="C336" s="327"/>
      <c r="D336" s="327"/>
      <c r="E336" s="333" t="s">
        <v>253</v>
      </c>
      <c r="F336" s="336">
        <v>500</v>
      </c>
      <c r="G336" s="333" t="s">
        <v>337</v>
      </c>
      <c r="H336" s="410">
        <f t="shared" si="35"/>
        <v>0</v>
      </c>
      <c r="I336" s="295" t="s">
        <v>381</v>
      </c>
    </row>
    <row r="337" spans="1:9">
      <c r="A337" s="337" t="s">
        <v>340</v>
      </c>
      <c r="B337" s="327"/>
      <c r="C337" s="327"/>
      <c r="D337" s="327"/>
      <c r="E337" s="333" t="s">
        <v>253</v>
      </c>
      <c r="F337" s="336">
        <v>100</v>
      </c>
      <c r="G337" s="333" t="s">
        <v>337</v>
      </c>
      <c r="H337" s="410">
        <f t="shared" si="35"/>
        <v>0</v>
      </c>
      <c r="I337" s="295" t="s">
        <v>382</v>
      </c>
    </row>
    <row r="338" spans="1:9">
      <c r="A338" s="337" t="s">
        <v>341</v>
      </c>
      <c r="B338" s="327"/>
      <c r="C338" s="327"/>
      <c r="D338" s="327"/>
      <c r="E338" s="333" t="s">
        <v>253</v>
      </c>
      <c r="F338" s="336">
        <v>750</v>
      </c>
      <c r="G338" s="333" t="s">
        <v>337</v>
      </c>
      <c r="H338" s="410">
        <f t="shared" si="35"/>
        <v>0</v>
      </c>
      <c r="I338" s="296"/>
    </row>
    <row r="339" spans="1:9">
      <c r="A339" s="338" t="s">
        <v>386</v>
      </c>
      <c r="B339" s="327"/>
      <c r="C339" s="327"/>
      <c r="D339" s="327"/>
      <c r="E339" s="339" t="s">
        <v>387</v>
      </c>
      <c r="F339" s="340">
        <f>VLOOKUP(E339,listprice,2,0)</f>
        <v>0</v>
      </c>
      <c r="G339" s="333" t="s">
        <v>337</v>
      </c>
      <c r="H339" s="334">
        <f>IF(E339="เที่ยว",B339*C339*D339*F339,B339*D339*F339)</f>
        <v>0</v>
      </c>
      <c r="I339" s="296" t="s">
        <v>371</v>
      </c>
    </row>
    <row r="340" spans="1:9">
      <c r="A340" s="337" t="s">
        <v>332</v>
      </c>
      <c r="B340" s="327"/>
      <c r="C340" s="327"/>
      <c r="D340" s="341"/>
      <c r="E340" s="342" t="s">
        <v>335</v>
      </c>
      <c r="F340" s="343"/>
      <c r="G340" s="342" t="s">
        <v>337</v>
      </c>
      <c r="H340" s="410">
        <f>+B340*C340*F340</f>
        <v>0</v>
      </c>
      <c r="I340" s="296" t="s">
        <v>370</v>
      </c>
    </row>
    <row r="341" spans="1:9">
      <c r="A341" s="344" t="s">
        <v>333</v>
      </c>
      <c r="B341" s="345"/>
      <c r="C341" s="770"/>
      <c r="D341" s="771"/>
      <c r="E341" s="346" t="s">
        <v>336</v>
      </c>
      <c r="F341" s="347"/>
      <c r="G341" s="346" t="s">
        <v>337</v>
      </c>
      <c r="H341" s="411">
        <f>+B341*F341</f>
        <v>0</v>
      </c>
      <c r="I341" s="286" t="s">
        <v>372</v>
      </c>
    </row>
    <row r="342" spans="1:9">
      <c r="A342" s="283" t="s">
        <v>354</v>
      </c>
      <c r="B342" s="321"/>
      <c r="C342" s="321"/>
      <c r="D342" s="322"/>
      <c r="E342" s="323" t="s">
        <v>253</v>
      </c>
      <c r="F342" s="324"/>
      <c r="G342" s="325"/>
      <c r="H342" s="408">
        <f>SUM(H344:H351)</f>
        <v>0</v>
      </c>
      <c r="I342" s="352" t="s">
        <v>388</v>
      </c>
    </row>
    <row r="343" spans="1:9">
      <c r="A343" s="326" t="s">
        <v>101</v>
      </c>
      <c r="B343" s="327"/>
      <c r="C343" s="327"/>
      <c r="D343" s="328"/>
      <c r="E343" s="329"/>
      <c r="F343" s="329"/>
      <c r="G343" s="330"/>
      <c r="H343" s="409"/>
      <c r="I343" s="285"/>
    </row>
    <row r="344" spans="1:9">
      <c r="A344" s="331" t="s">
        <v>98</v>
      </c>
      <c r="B344" s="332"/>
      <c r="C344" s="332"/>
      <c r="D344" s="332"/>
      <c r="E344" s="333" t="s">
        <v>334</v>
      </c>
      <c r="F344" s="334">
        <v>600</v>
      </c>
      <c r="G344" s="333" t="s">
        <v>337</v>
      </c>
      <c r="H344" s="410">
        <f>+B344*C344*D344*F344</f>
        <v>0</v>
      </c>
      <c r="I344" s="295" t="s">
        <v>389</v>
      </c>
    </row>
    <row r="345" spans="1:9">
      <c r="A345" s="335" t="s">
        <v>96</v>
      </c>
      <c r="B345" s="327"/>
      <c r="C345" s="327"/>
      <c r="D345" s="327"/>
      <c r="E345" s="333" t="s">
        <v>334</v>
      </c>
      <c r="F345" s="336">
        <v>1200</v>
      </c>
      <c r="G345" s="333" t="s">
        <v>337</v>
      </c>
      <c r="H345" s="410">
        <f t="shared" ref="H345:H348" si="36">+B345*C345*D345*F345</f>
        <v>0</v>
      </c>
      <c r="I345" s="295" t="s">
        <v>390</v>
      </c>
    </row>
    <row r="346" spans="1:9">
      <c r="A346" s="337" t="s">
        <v>331</v>
      </c>
      <c r="B346" s="327"/>
      <c r="C346" s="327"/>
      <c r="D346" s="327"/>
      <c r="E346" s="333" t="s">
        <v>253</v>
      </c>
      <c r="F346" s="336">
        <v>500</v>
      </c>
      <c r="G346" s="333" t="s">
        <v>337</v>
      </c>
      <c r="H346" s="410">
        <f t="shared" si="36"/>
        <v>0</v>
      </c>
      <c r="I346" s="295" t="s">
        <v>381</v>
      </c>
    </row>
    <row r="347" spans="1:9">
      <c r="A347" s="337" t="s">
        <v>340</v>
      </c>
      <c r="B347" s="327"/>
      <c r="C347" s="327"/>
      <c r="D347" s="327"/>
      <c r="E347" s="333" t="s">
        <v>253</v>
      </c>
      <c r="F347" s="336">
        <v>100</v>
      </c>
      <c r="G347" s="333" t="s">
        <v>337</v>
      </c>
      <c r="H347" s="410">
        <f t="shared" si="36"/>
        <v>0</v>
      </c>
      <c r="I347" s="295" t="s">
        <v>382</v>
      </c>
    </row>
    <row r="348" spans="1:9">
      <c r="A348" s="337" t="s">
        <v>341</v>
      </c>
      <c r="B348" s="327"/>
      <c r="C348" s="327"/>
      <c r="D348" s="327"/>
      <c r="E348" s="333" t="s">
        <v>253</v>
      </c>
      <c r="F348" s="336">
        <v>750</v>
      </c>
      <c r="G348" s="333" t="s">
        <v>337</v>
      </c>
      <c r="H348" s="410">
        <f t="shared" si="36"/>
        <v>0</v>
      </c>
      <c r="I348" s="296"/>
    </row>
    <row r="349" spans="1:9">
      <c r="A349" s="338" t="s">
        <v>386</v>
      </c>
      <c r="B349" s="327"/>
      <c r="C349" s="327"/>
      <c r="D349" s="327"/>
      <c r="E349" s="339" t="s">
        <v>387</v>
      </c>
      <c r="F349" s="340">
        <f>VLOOKUP(E349,listprice,2,0)</f>
        <v>0</v>
      </c>
      <c r="G349" s="333" t="s">
        <v>337</v>
      </c>
      <c r="H349" s="334">
        <f>IF(E349="เที่ยว",B349*C349*D349*F349,B349*D349*F349)</f>
        <v>0</v>
      </c>
      <c r="I349" s="296" t="s">
        <v>371</v>
      </c>
    </row>
    <row r="350" spans="1:9">
      <c r="A350" s="337" t="s">
        <v>332</v>
      </c>
      <c r="B350" s="327"/>
      <c r="C350" s="327"/>
      <c r="D350" s="341"/>
      <c r="E350" s="342" t="s">
        <v>335</v>
      </c>
      <c r="F350" s="343"/>
      <c r="G350" s="342" t="s">
        <v>337</v>
      </c>
      <c r="H350" s="410">
        <f>+B350*C350*F350</f>
        <v>0</v>
      </c>
      <c r="I350" s="296" t="s">
        <v>370</v>
      </c>
    </row>
    <row r="351" spans="1:9">
      <c r="A351" s="344" t="s">
        <v>333</v>
      </c>
      <c r="B351" s="345"/>
      <c r="C351" s="770"/>
      <c r="D351" s="771"/>
      <c r="E351" s="346" t="s">
        <v>336</v>
      </c>
      <c r="F351" s="347"/>
      <c r="G351" s="346" t="s">
        <v>337</v>
      </c>
      <c r="H351" s="411">
        <f>+B351*F351</f>
        <v>0</v>
      </c>
      <c r="I351" s="286" t="s">
        <v>372</v>
      </c>
    </row>
    <row r="352" spans="1:9">
      <c r="A352" s="283" t="s">
        <v>355</v>
      </c>
      <c r="B352" s="321"/>
      <c r="C352" s="321"/>
      <c r="D352" s="322"/>
      <c r="E352" s="323" t="s">
        <v>253</v>
      </c>
      <c r="F352" s="324"/>
      <c r="G352" s="325"/>
      <c r="H352" s="408">
        <f>SUM(H354:H361)</f>
        <v>0</v>
      </c>
      <c r="I352" s="352" t="s">
        <v>388</v>
      </c>
    </row>
    <row r="353" spans="1:9">
      <c r="A353" s="326" t="s">
        <v>101</v>
      </c>
      <c r="B353" s="327"/>
      <c r="C353" s="327"/>
      <c r="D353" s="328"/>
      <c r="E353" s="329"/>
      <c r="F353" s="329"/>
      <c r="G353" s="330"/>
      <c r="H353" s="409"/>
      <c r="I353" s="285"/>
    </row>
    <row r="354" spans="1:9">
      <c r="A354" s="331" t="s">
        <v>98</v>
      </c>
      <c r="B354" s="332"/>
      <c r="C354" s="332"/>
      <c r="D354" s="332"/>
      <c r="E354" s="333" t="s">
        <v>334</v>
      </c>
      <c r="F354" s="334">
        <v>600</v>
      </c>
      <c r="G354" s="333" t="s">
        <v>337</v>
      </c>
      <c r="H354" s="410">
        <f>+B354*C354*D354*F354</f>
        <v>0</v>
      </c>
      <c r="I354" s="295" t="s">
        <v>389</v>
      </c>
    </row>
    <row r="355" spans="1:9">
      <c r="A355" s="335" t="s">
        <v>96</v>
      </c>
      <c r="B355" s="327"/>
      <c r="C355" s="327"/>
      <c r="D355" s="327"/>
      <c r="E355" s="333" t="s">
        <v>334</v>
      </c>
      <c r="F355" s="336">
        <v>1200</v>
      </c>
      <c r="G355" s="333" t="s">
        <v>337</v>
      </c>
      <c r="H355" s="410">
        <f t="shared" ref="H355:H358" si="37">+B355*C355*D355*F355</f>
        <v>0</v>
      </c>
      <c r="I355" s="295" t="s">
        <v>390</v>
      </c>
    </row>
    <row r="356" spans="1:9">
      <c r="A356" s="337" t="s">
        <v>331</v>
      </c>
      <c r="B356" s="327"/>
      <c r="C356" s="327"/>
      <c r="D356" s="327"/>
      <c r="E356" s="333" t="s">
        <v>253</v>
      </c>
      <c r="F356" s="336">
        <v>500</v>
      </c>
      <c r="G356" s="333" t="s">
        <v>337</v>
      </c>
      <c r="H356" s="410">
        <f t="shared" si="37"/>
        <v>0</v>
      </c>
      <c r="I356" s="295" t="s">
        <v>381</v>
      </c>
    </row>
    <row r="357" spans="1:9">
      <c r="A357" s="337" t="s">
        <v>340</v>
      </c>
      <c r="B357" s="327"/>
      <c r="C357" s="327"/>
      <c r="D357" s="327"/>
      <c r="E357" s="333" t="s">
        <v>253</v>
      </c>
      <c r="F357" s="336">
        <v>100</v>
      </c>
      <c r="G357" s="333" t="s">
        <v>337</v>
      </c>
      <c r="H357" s="410">
        <f t="shared" si="37"/>
        <v>0</v>
      </c>
      <c r="I357" s="295" t="s">
        <v>382</v>
      </c>
    </row>
    <row r="358" spans="1:9">
      <c r="A358" s="337" t="s">
        <v>341</v>
      </c>
      <c r="B358" s="327"/>
      <c r="C358" s="327"/>
      <c r="D358" s="327"/>
      <c r="E358" s="333" t="s">
        <v>253</v>
      </c>
      <c r="F358" s="336">
        <v>750</v>
      </c>
      <c r="G358" s="333" t="s">
        <v>337</v>
      </c>
      <c r="H358" s="410">
        <f t="shared" si="37"/>
        <v>0</v>
      </c>
      <c r="I358" s="296"/>
    </row>
    <row r="359" spans="1:9">
      <c r="A359" s="338" t="s">
        <v>386</v>
      </c>
      <c r="B359" s="327"/>
      <c r="C359" s="327"/>
      <c r="D359" s="327"/>
      <c r="E359" s="339" t="s">
        <v>387</v>
      </c>
      <c r="F359" s="340">
        <f>VLOOKUP(E359,listprice,2,0)</f>
        <v>0</v>
      </c>
      <c r="G359" s="333" t="s">
        <v>337</v>
      </c>
      <c r="H359" s="334">
        <f>IF(E359="เที่ยว",B359*C359*D359*F359,B359*D359*F359)</f>
        <v>0</v>
      </c>
      <c r="I359" s="296" t="s">
        <v>371</v>
      </c>
    </row>
    <row r="360" spans="1:9">
      <c r="A360" s="337" t="s">
        <v>332</v>
      </c>
      <c r="B360" s="327"/>
      <c r="C360" s="327"/>
      <c r="D360" s="341"/>
      <c r="E360" s="342" t="s">
        <v>335</v>
      </c>
      <c r="F360" s="343"/>
      <c r="G360" s="342" t="s">
        <v>337</v>
      </c>
      <c r="H360" s="410">
        <f>+B360*C360*F360</f>
        <v>0</v>
      </c>
      <c r="I360" s="296" t="s">
        <v>370</v>
      </c>
    </row>
    <row r="361" spans="1:9">
      <c r="A361" s="344" t="s">
        <v>333</v>
      </c>
      <c r="B361" s="345"/>
      <c r="C361" s="770"/>
      <c r="D361" s="771"/>
      <c r="E361" s="346" t="s">
        <v>336</v>
      </c>
      <c r="F361" s="347"/>
      <c r="G361" s="346" t="s">
        <v>337</v>
      </c>
      <c r="H361" s="411">
        <f>+B361*F361</f>
        <v>0</v>
      </c>
      <c r="I361" s="286" t="s">
        <v>372</v>
      </c>
    </row>
    <row r="362" spans="1:9">
      <c r="A362" s="283" t="s">
        <v>356</v>
      </c>
      <c r="B362" s="321"/>
      <c r="C362" s="321"/>
      <c r="D362" s="322"/>
      <c r="E362" s="323" t="s">
        <v>253</v>
      </c>
      <c r="F362" s="324"/>
      <c r="G362" s="325"/>
      <c r="H362" s="408">
        <f>SUM(H364:H371)</f>
        <v>0</v>
      </c>
      <c r="I362" s="352" t="s">
        <v>388</v>
      </c>
    </row>
    <row r="363" spans="1:9">
      <c r="A363" s="326" t="s">
        <v>101</v>
      </c>
      <c r="B363" s="327"/>
      <c r="C363" s="327"/>
      <c r="D363" s="328"/>
      <c r="E363" s="329"/>
      <c r="F363" s="329"/>
      <c r="G363" s="330"/>
      <c r="H363" s="409"/>
      <c r="I363" s="285"/>
    </row>
    <row r="364" spans="1:9">
      <c r="A364" s="331" t="s">
        <v>98</v>
      </c>
      <c r="B364" s="332"/>
      <c r="C364" s="332"/>
      <c r="D364" s="332"/>
      <c r="E364" s="333" t="s">
        <v>334</v>
      </c>
      <c r="F364" s="334">
        <v>600</v>
      </c>
      <c r="G364" s="333" t="s">
        <v>337</v>
      </c>
      <c r="H364" s="410">
        <f>+B364*C364*D364*F364</f>
        <v>0</v>
      </c>
      <c r="I364" s="295" t="s">
        <v>389</v>
      </c>
    </row>
    <row r="365" spans="1:9">
      <c r="A365" s="335" t="s">
        <v>96</v>
      </c>
      <c r="B365" s="327"/>
      <c r="C365" s="327"/>
      <c r="D365" s="327"/>
      <c r="E365" s="333" t="s">
        <v>334</v>
      </c>
      <c r="F365" s="336">
        <v>1200</v>
      </c>
      <c r="G365" s="333" t="s">
        <v>337</v>
      </c>
      <c r="H365" s="410">
        <f t="shared" ref="H365:H368" si="38">+B365*C365*D365*F365</f>
        <v>0</v>
      </c>
      <c r="I365" s="295" t="s">
        <v>390</v>
      </c>
    </row>
    <row r="366" spans="1:9">
      <c r="A366" s="337" t="s">
        <v>331</v>
      </c>
      <c r="B366" s="327"/>
      <c r="C366" s="327"/>
      <c r="D366" s="327"/>
      <c r="E366" s="333" t="s">
        <v>253</v>
      </c>
      <c r="F366" s="336">
        <v>500</v>
      </c>
      <c r="G366" s="333" t="s">
        <v>337</v>
      </c>
      <c r="H366" s="410">
        <f t="shared" si="38"/>
        <v>0</v>
      </c>
      <c r="I366" s="295" t="s">
        <v>381</v>
      </c>
    </row>
    <row r="367" spans="1:9">
      <c r="A367" s="337" t="s">
        <v>340</v>
      </c>
      <c r="B367" s="327"/>
      <c r="C367" s="327"/>
      <c r="D367" s="327"/>
      <c r="E367" s="333" t="s">
        <v>253</v>
      </c>
      <c r="F367" s="336">
        <v>100</v>
      </c>
      <c r="G367" s="333" t="s">
        <v>337</v>
      </c>
      <c r="H367" s="410">
        <f t="shared" si="38"/>
        <v>0</v>
      </c>
      <c r="I367" s="295" t="s">
        <v>382</v>
      </c>
    </row>
    <row r="368" spans="1:9">
      <c r="A368" s="337" t="s">
        <v>341</v>
      </c>
      <c r="B368" s="327"/>
      <c r="C368" s="327"/>
      <c r="D368" s="327"/>
      <c r="E368" s="333" t="s">
        <v>253</v>
      </c>
      <c r="F368" s="336">
        <v>750</v>
      </c>
      <c r="G368" s="333" t="s">
        <v>337</v>
      </c>
      <c r="H368" s="410">
        <f t="shared" si="38"/>
        <v>0</v>
      </c>
      <c r="I368" s="296"/>
    </row>
    <row r="369" spans="1:9">
      <c r="A369" s="338" t="s">
        <v>386</v>
      </c>
      <c r="B369" s="327"/>
      <c r="C369" s="327"/>
      <c r="D369" s="327"/>
      <c r="E369" s="339" t="s">
        <v>387</v>
      </c>
      <c r="F369" s="340">
        <f>VLOOKUP(E369,listprice,2,0)</f>
        <v>0</v>
      </c>
      <c r="G369" s="333" t="s">
        <v>337</v>
      </c>
      <c r="H369" s="334">
        <f>IF(E369="เที่ยว",B369*C369*D369*F369,B369*D369*F369)</f>
        <v>0</v>
      </c>
      <c r="I369" s="296" t="s">
        <v>371</v>
      </c>
    </row>
    <row r="370" spans="1:9">
      <c r="A370" s="337" t="s">
        <v>332</v>
      </c>
      <c r="B370" s="327"/>
      <c r="C370" s="327"/>
      <c r="D370" s="341"/>
      <c r="E370" s="342" t="s">
        <v>335</v>
      </c>
      <c r="F370" s="343"/>
      <c r="G370" s="342" t="s">
        <v>337</v>
      </c>
      <c r="H370" s="410">
        <f>+B370*C370*F370</f>
        <v>0</v>
      </c>
      <c r="I370" s="296" t="s">
        <v>370</v>
      </c>
    </row>
    <row r="371" spans="1:9">
      <c r="A371" s="344" t="s">
        <v>333</v>
      </c>
      <c r="B371" s="345"/>
      <c r="C371" s="770"/>
      <c r="D371" s="771"/>
      <c r="E371" s="346" t="s">
        <v>336</v>
      </c>
      <c r="F371" s="347"/>
      <c r="G371" s="346" t="s">
        <v>337</v>
      </c>
      <c r="H371" s="411">
        <f>+B371*F371</f>
        <v>0</v>
      </c>
      <c r="I371" s="286" t="s">
        <v>372</v>
      </c>
    </row>
    <row r="372" spans="1:9">
      <c r="A372" s="283" t="s">
        <v>357</v>
      </c>
      <c r="B372" s="321"/>
      <c r="C372" s="321"/>
      <c r="D372" s="322"/>
      <c r="E372" s="323" t="s">
        <v>253</v>
      </c>
      <c r="F372" s="324"/>
      <c r="G372" s="325"/>
      <c r="H372" s="408">
        <f>SUM(H374:H381)</f>
        <v>0</v>
      </c>
      <c r="I372" s="352" t="s">
        <v>388</v>
      </c>
    </row>
    <row r="373" spans="1:9">
      <c r="A373" s="326" t="s">
        <v>101</v>
      </c>
      <c r="B373" s="327"/>
      <c r="C373" s="327"/>
      <c r="D373" s="328"/>
      <c r="E373" s="329"/>
      <c r="F373" s="329"/>
      <c r="G373" s="330"/>
      <c r="H373" s="409"/>
      <c r="I373" s="285"/>
    </row>
    <row r="374" spans="1:9">
      <c r="A374" s="331" t="s">
        <v>98</v>
      </c>
      <c r="B374" s="332"/>
      <c r="C374" s="332"/>
      <c r="D374" s="332"/>
      <c r="E374" s="333" t="s">
        <v>334</v>
      </c>
      <c r="F374" s="334">
        <v>600</v>
      </c>
      <c r="G374" s="333" t="s">
        <v>337</v>
      </c>
      <c r="H374" s="410">
        <f>+B374*C374*D374*F374</f>
        <v>0</v>
      </c>
      <c r="I374" s="295" t="s">
        <v>389</v>
      </c>
    </row>
    <row r="375" spans="1:9">
      <c r="A375" s="335" t="s">
        <v>96</v>
      </c>
      <c r="B375" s="327"/>
      <c r="C375" s="327"/>
      <c r="D375" s="327"/>
      <c r="E375" s="333" t="s">
        <v>334</v>
      </c>
      <c r="F375" s="336">
        <v>1200</v>
      </c>
      <c r="G375" s="333" t="s">
        <v>337</v>
      </c>
      <c r="H375" s="410">
        <f t="shared" ref="H375:H378" si="39">+B375*C375*D375*F375</f>
        <v>0</v>
      </c>
      <c r="I375" s="295" t="s">
        <v>390</v>
      </c>
    </row>
    <row r="376" spans="1:9">
      <c r="A376" s="337" t="s">
        <v>331</v>
      </c>
      <c r="B376" s="327"/>
      <c r="C376" s="327"/>
      <c r="D376" s="327"/>
      <c r="E376" s="333" t="s">
        <v>253</v>
      </c>
      <c r="F376" s="336">
        <v>500</v>
      </c>
      <c r="G376" s="333" t="s">
        <v>337</v>
      </c>
      <c r="H376" s="410">
        <f t="shared" si="39"/>
        <v>0</v>
      </c>
      <c r="I376" s="295" t="s">
        <v>381</v>
      </c>
    </row>
    <row r="377" spans="1:9">
      <c r="A377" s="337" t="s">
        <v>340</v>
      </c>
      <c r="B377" s="327"/>
      <c r="C377" s="327"/>
      <c r="D377" s="327"/>
      <c r="E377" s="333" t="s">
        <v>253</v>
      </c>
      <c r="F377" s="336">
        <v>100</v>
      </c>
      <c r="G377" s="333" t="s">
        <v>337</v>
      </c>
      <c r="H377" s="410">
        <f t="shared" si="39"/>
        <v>0</v>
      </c>
      <c r="I377" s="295" t="s">
        <v>382</v>
      </c>
    </row>
    <row r="378" spans="1:9">
      <c r="A378" s="337" t="s">
        <v>341</v>
      </c>
      <c r="B378" s="327"/>
      <c r="C378" s="327"/>
      <c r="D378" s="327"/>
      <c r="E378" s="333" t="s">
        <v>253</v>
      </c>
      <c r="F378" s="336">
        <v>750</v>
      </c>
      <c r="G378" s="333" t="s">
        <v>337</v>
      </c>
      <c r="H378" s="410">
        <f t="shared" si="39"/>
        <v>0</v>
      </c>
      <c r="I378" s="296"/>
    </row>
    <row r="379" spans="1:9">
      <c r="A379" s="338" t="s">
        <v>386</v>
      </c>
      <c r="B379" s="327"/>
      <c r="C379" s="327"/>
      <c r="D379" s="327"/>
      <c r="E379" s="339" t="s">
        <v>387</v>
      </c>
      <c r="F379" s="340">
        <f>VLOOKUP(E379,listprice,2,0)</f>
        <v>0</v>
      </c>
      <c r="G379" s="333" t="s">
        <v>337</v>
      </c>
      <c r="H379" s="334">
        <f>IF(E379="เที่ยว",B379*C379*D379*F379,B379*D379*F379)</f>
        <v>0</v>
      </c>
      <c r="I379" s="296" t="s">
        <v>371</v>
      </c>
    </row>
    <row r="380" spans="1:9">
      <c r="A380" s="337" t="s">
        <v>332</v>
      </c>
      <c r="B380" s="327"/>
      <c r="C380" s="327"/>
      <c r="D380" s="341"/>
      <c r="E380" s="342" t="s">
        <v>335</v>
      </c>
      <c r="F380" s="343"/>
      <c r="G380" s="342" t="s">
        <v>337</v>
      </c>
      <c r="H380" s="410">
        <f>+B380*C380*F380</f>
        <v>0</v>
      </c>
      <c r="I380" s="296" t="s">
        <v>370</v>
      </c>
    </row>
    <row r="381" spans="1:9">
      <c r="A381" s="344" t="s">
        <v>333</v>
      </c>
      <c r="B381" s="345"/>
      <c r="C381" s="770"/>
      <c r="D381" s="771"/>
      <c r="E381" s="346" t="s">
        <v>336</v>
      </c>
      <c r="F381" s="347"/>
      <c r="G381" s="346" t="s">
        <v>337</v>
      </c>
      <c r="H381" s="411">
        <f>+B381*F381</f>
        <v>0</v>
      </c>
      <c r="I381" s="286" t="s">
        <v>372</v>
      </c>
    </row>
    <row r="382" spans="1:9">
      <c r="A382" s="283" t="s">
        <v>358</v>
      </c>
      <c r="B382" s="321"/>
      <c r="C382" s="321"/>
      <c r="D382" s="322"/>
      <c r="E382" s="323" t="s">
        <v>253</v>
      </c>
      <c r="F382" s="324"/>
      <c r="G382" s="325"/>
      <c r="H382" s="408">
        <f>SUM(H384:H391)</f>
        <v>0</v>
      </c>
      <c r="I382" s="352" t="s">
        <v>388</v>
      </c>
    </row>
    <row r="383" spans="1:9">
      <c r="A383" s="326" t="s">
        <v>101</v>
      </c>
      <c r="B383" s="327"/>
      <c r="C383" s="327"/>
      <c r="D383" s="328"/>
      <c r="E383" s="329"/>
      <c r="F383" s="329"/>
      <c r="G383" s="330"/>
      <c r="H383" s="409"/>
      <c r="I383" s="285"/>
    </row>
    <row r="384" spans="1:9">
      <c r="A384" s="331" t="s">
        <v>98</v>
      </c>
      <c r="B384" s="332"/>
      <c r="C384" s="332"/>
      <c r="D384" s="332"/>
      <c r="E384" s="333" t="s">
        <v>334</v>
      </c>
      <c r="F384" s="334">
        <v>600</v>
      </c>
      <c r="G384" s="333" t="s">
        <v>337</v>
      </c>
      <c r="H384" s="410">
        <f>+B384*C384*D384*F384</f>
        <v>0</v>
      </c>
      <c r="I384" s="295" t="s">
        <v>389</v>
      </c>
    </row>
    <row r="385" spans="1:9">
      <c r="A385" s="335" t="s">
        <v>96</v>
      </c>
      <c r="B385" s="327"/>
      <c r="C385" s="327"/>
      <c r="D385" s="327"/>
      <c r="E385" s="333" t="s">
        <v>334</v>
      </c>
      <c r="F385" s="336">
        <v>1200</v>
      </c>
      <c r="G385" s="333" t="s">
        <v>337</v>
      </c>
      <c r="H385" s="410">
        <f t="shared" ref="H385:H388" si="40">+B385*C385*D385*F385</f>
        <v>0</v>
      </c>
      <c r="I385" s="295" t="s">
        <v>390</v>
      </c>
    </row>
    <row r="386" spans="1:9">
      <c r="A386" s="337" t="s">
        <v>331</v>
      </c>
      <c r="B386" s="327"/>
      <c r="C386" s="327"/>
      <c r="D386" s="327"/>
      <c r="E386" s="333" t="s">
        <v>253</v>
      </c>
      <c r="F386" s="336">
        <v>500</v>
      </c>
      <c r="G386" s="333" t="s">
        <v>337</v>
      </c>
      <c r="H386" s="410">
        <f t="shared" si="40"/>
        <v>0</v>
      </c>
      <c r="I386" s="295" t="s">
        <v>381</v>
      </c>
    </row>
    <row r="387" spans="1:9">
      <c r="A387" s="337" t="s">
        <v>340</v>
      </c>
      <c r="B387" s="327"/>
      <c r="C387" s="327"/>
      <c r="D387" s="327"/>
      <c r="E387" s="333" t="s">
        <v>253</v>
      </c>
      <c r="F387" s="336">
        <v>100</v>
      </c>
      <c r="G387" s="333" t="s">
        <v>337</v>
      </c>
      <c r="H387" s="410">
        <f t="shared" si="40"/>
        <v>0</v>
      </c>
      <c r="I387" s="295" t="s">
        <v>382</v>
      </c>
    </row>
    <row r="388" spans="1:9">
      <c r="A388" s="337" t="s">
        <v>341</v>
      </c>
      <c r="B388" s="327"/>
      <c r="C388" s="327"/>
      <c r="D388" s="327"/>
      <c r="E388" s="333" t="s">
        <v>253</v>
      </c>
      <c r="F388" s="336">
        <v>750</v>
      </c>
      <c r="G388" s="333" t="s">
        <v>337</v>
      </c>
      <c r="H388" s="410">
        <f t="shared" si="40"/>
        <v>0</v>
      </c>
      <c r="I388" s="296"/>
    </row>
    <row r="389" spans="1:9">
      <c r="A389" s="338" t="s">
        <v>386</v>
      </c>
      <c r="B389" s="327"/>
      <c r="C389" s="327"/>
      <c r="D389" s="327"/>
      <c r="E389" s="339" t="s">
        <v>387</v>
      </c>
      <c r="F389" s="340">
        <f>VLOOKUP(E389,listprice,2,0)</f>
        <v>0</v>
      </c>
      <c r="G389" s="333" t="s">
        <v>337</v>
      </c>
      <c r="H389" s="334">
        <f>IF(E389="เที่ยว",B389*C389*D389*F389,B389*D389*F389)</f>
        <v>0</v>
      </c>
      <c r="I389" s="296" t="s">
        <v>371</v>
      </c>
    </row>
    <row r="390" spans="1:9">
      <c r="A390" s="337" t="s">
        <v>332</v>
      </c>
      <c r="B390" s="327"/>
      <c r="C390" s="327"/>
      <c r="D390" s="341"/>
      <c r="E390" s="342" t="s">
        <v>335</v>
      </c>
      <c r="F390" s="343"/>
      <c r="G390" s="342" t="s">
        <v>337</v>
      </c>
      <c r="H390" s="410">
        <f>+B390*C390*F390</f>
        <v>0</v>
      </c>
      <c r="I390" s="296" t="s">
        <v>370</v>
      </c>
    </row>
    <row r="391" spans="1:9">
      <c r="A391" s="344" t="s">
        <v>333</v>
      </c>
      <c r="B391" s="345"/>
      <c r="C391" s="770"/>
      <c r="D391" s="771"/>
      <c r="E391" s="346" t="s">
        <v>336</v>
      </c>
      <c r="F391" s="347"/>
      <c r="G391" s="346" t="s">
        <v>337</v>
      </c>
      <c r="H391" s="411">
        <f>+B391*F391</f>
        <v>0</v>
      </c>
      <c r="I391" s="286" t="s">
        <v>372</v>
      </c>
    </row>
    <row r="392" spans="1:9">
      <c r="A392" s="283" t="s">
        <v>359</v>
      </c>
      <c r="B392" s="321"/>
      <c r="C392" s="321"/>
      <c r="D392" s="322"/>
      <c r="E392" s="323" t="s">
        <v>253</v>
      </c>
      <c r="F392" s="324"/>
      <c r="G392" s="325"/>
      <c r="H392" s="408">
        <f>SUM(H394:H401)</f>
        <v>0</v>
      </c>
      <c r="I392" s="352" t="s">
        <v>388</v>
      </c>
    </row>
    <row r="393" spans="1:9">
      <c r="A393" s="326" t="s">
        <v>101</v>
      </c>
      <c r="B393" s="327"/>
      <c r="C393" s="327"/>
      <c r="D393" s="328"/>
      <c r="E393" s="329"/>
      <c r="F393" s="329"/>
      <c r="G393" s="330"/>
      <c r="H393" s="409"/>
      <c r="I393" s="285"/>
    </row>
    <row r="394" spans="1:9">
      <c r="A394" s="331" t="s">
        <v>98</v>
      </c>
      <c r="B394" s="332"/>
      <c r="C394" s="332"/>
      <c r="D394" s="332"/>
      <c r="E394" s="333" t="s">
        <v>334</v>
      </c>
      <c r="F394" s="334">
        <v>600</v>
      </c>
      <c r="G394" s="333" t="s">
        <v>337</v>
      </c>
      <c r="H394" s="410">
        <f>+B394*C394*D394*F394</f>
        <v>0</v>
      </c>
      <c r="I394" s="295" t="s">
        <v>389</v>
      </c>
    </row>
    <row r="395" spans="1:9">
      <c r="A395" s="335" t="s">
        <v>96</v>
      </c>
      <c r="B395" s="327"/>
      <c r="C395" s="327"/>
      <c r="D395" s="327"/>
      <c r="E395" s="333" t="s">
        <v>334</v>
      </c>
      <c r="F395" s="336">
        <v>1200</v>
      </c>
      <c r="G395" s="333" t="s">
        <v>337</v>
      </c>
      <c r="H395" s="410">
        <f t="shared" ref="H395:H398" si="41">+B395*C395*D395*F395</f>
        <v>0</v>
      </c>
      <c r="I395" s="295" t="s">
        <v>390</v>
      </c>
    </row>
    <row r="396" spans="1:9">
      <c r="A396" s="337" t="s">
        <v>331</v>
      </c>
      <c r="B396" s="327"/>
      <c r="C396" s="327"/>
      <c r="D396" s="327"/>
      <c r="E396" s="333" t="s">
        <v>253</v>
      </c>
      <c r="F396" s="336">
        <v>500</v>
      </c>
      <c r="G396" s="333" t="s">
        <v>337</v>
      </c>
      <c r="H396" s="410">
        <f t="shared" si="41"/>
        <v>0</v>
      </c>
      <c r="I396" s="295" t="s">
        <v>381</v>
      </c>
    </row>
    <row r="397" spans="1:9">
      <c r="A397" s="337" t="s">
        <v>340</v>
      </c>
      <c r="B397" s="327"/>
      <c r="C397" s="327"/>
      <c r="D397" s="327"/>
      <c r="E397" s="333" t="s">
        <v>253</v>
      </c>
      <c r="F397" s="336">
        <v>100</v>
      </c>
      <c r="G397" s="333" t="s">
        <v>337</v>
      </c>
      <c r="H397" s="410">
        <f t="shared" si="41"/>
        <v>0</v>
      </c>
      <c r="I397" s="295" t="s">
        <v>382</v>
      </c>
    </row>
    <row r="398" spans="1:9">
      <c r="A398" s="337" t="s">
        <v>341</v>
      </c>
      <c r="B398" s="327"/>
      <c r="C398" s="327"/>
      <c r="D398" s="327"/>
      <c r="E398" s="333" t="s">
        <v>253</v>
      </c>
      <c r="F398" s="336">
        <v>750</v>
      </c>
      <c r="G398" s="333" t="s">
        <v>337</v>
      </c>
      <c r="H398" s="410">
        <f t="shared" si="41"/>
        <v>0</v>
      </c>
      <c r="I398" s="296"/>
    </row>
    <row r="399" spans="1:9">
      <c r="A399" s="338" t="s">
        <v>386</v>
      </c>
      <c r="B399" s="327"/>
      <c r="C399" s="327"/>
      <c r="D399" s="327"/>
      <c r="E399" s="339" t="s">
        <v>387</v>
      </c>
      <c r="F399" s="340">
        <f>VLOOKUP(E399,listprice,2,0)</f>
        <v>0</v>
      </c>
      <c r="G399" s="333" t="s">
        <v>337</v>
      </c>
      <c r="H399" s="334">
        <f>IF(E399="เที่ยว",B399*C399*D399*F399,B399*D399*F399)</f>
        <v>0</v>
      </c>
      <c r="I399" s="296" t="s">
        <v>371</v>
      </c>
    </row>
    <row r="400" spans="1:9">
      <c r="A400" s="337" t="s">
        <v>332</v>
      </c>
      <c r="B400" s="327"/>
      <c r="C400" s="327"/>
      <c r="D400" s="341"/>
      <c r="E400" s="342" t="s">
        <v>335</v>
      </c>
      <c r="F400" s="343"/>
      <c r="G400" s="342" t="s">
        <v>337</v>
      </c>
      <c r="H400" s="410">
        <f>+B400*C400*F400</f>
        <v>0</v>
      </c>
      <c r="I400" s="296" t="s">
        <v>370</v>
      </c>
    </row>
    <row r="401" spans="1:9">
      <c r="A401" s="344" t="s">
        <v>333</v>
      </c>
      <c r="B401" s="345"/>
      <c r="C401" s="770"/>
      <c r="D401" s="771"/>
      <c r="E401" s="346" t="s">
        <v>336</v>
      </c>
      <c r="F401" s="347"/>
      <c r="G401" s="346" t="s">
        <v>337</v>
      </c>
      <c r="H401" s="411">
        <f>+B401*F401</f>
        <v>0</v>
      </c>
      <c r="I401" s="286" t="s">
        <v>372</v>
      </c>
    </row>
    <row r="402" spans="1:9">
      <c r="A402" s="283" t="s">
        <v>360</v>
      </c>
      <c r="B402" s="321"/>
      <c r="C402" s="321"/>
      <c r="D402" s="322"/>
      <c r="E402" s="323" t="s">
        <v>253</v>
      </c>
      <c r="F402" s="324"/>
      <c r="G402" s="325"/>
      <c r="H402" s="408">
        <f>SUM(H404:H411)</f>
        <v>0</v>
      </c>
      <c r="I402" s="352" t="s">
        <v>388</v>
      </c>
    </row>
    <row r="403" spans="1:9">
      <c r="A403" s="326" t="s">
        <v>101</v>
      </c>
      <c r="B403" s="327"/>
      <c r="C403" s="327"/>
      <c r="D403" s="328"/>
      <c r="E403" s="329"/>
      <c r="F403" s="329"/>
      <c r="G403" s="330"/>
      <c r="H403" s="409"/>
      <c r="I403" s="285"/>
    </row>
    <row r="404" spans="1:9">
      <c r="A404" s="331" t="s">
        <v>98</v>
      </c>
      <c r="B404" s="332"/>
      <c r="C404" s="332"/>
      <c r="D404" s="332"/>
      <c r="E404" s="333" t="s">
        <v>334</v>
      </c>
      <c r="F404" s="334">
        <v>600</v>
      </c>
      <c r="G404" s="333" t="s">
        <v>337</v>
      </c>
      <c r="H404" s="410">
        <f>+B404*C404*D404*F404</f>
        <v>0</v>
      </c>
      <c r="I404" s="295" t="s">
        <v>389</v>
      </c>
    </row>
    <row r="405" spans="1:9">
      <c r="A405" s="335" t="s">
        <v>96</v>
      </c>
      <c r="B405" s="327"/>
      <c r="C405" s="327"/>
      <c r="D405" s="327"/>
      <c r="E405" s="333" t="s">
        <v>334</v>
      </c>
      <c r="F405" s="336">
        <v>1200</v>
      </c>
      <c r="G405" s="333" t="s">
        <v>337</v>
      </c>
      <c r="H405" s="410">
        <f t="shared" ref="H405:H408" si="42">+B405*C405*D405*F405</f>
        <v>0</v>
      </c>
      <c r="I405" s="295" t="s">
        <v>390</v>
      </c>
    </row>
    <row r="406" spans="1:9">
      <c r="A406" s="337" t="s">
        <v>331</v>
      </c>
      <c r="B406" s="327"/>
      <c r="C406" s="327"/>
      <c r="D406" s="327"/>
      <c r="E406" s="333" t="s">
        <v>253</v>
      </c>
      <c r="F406" s="336">
        <v>500</v>
      </c>
      <c r="G406" s="333" t="s">
        <v>337</v>
      </c>
      <c r="H406" s="410">
        <f t="shared" si="42"/>
        <v>0</v>
      </c>
      <c r="I406" s="295" t="s">
        <v>381</v>
      </c>
    </row>
    <row r="407" spans="1:9">
      <c r="A407" s="337" t="s">
        <v>340</v>
      </c>
      <c r="B407" s="327"/>
      <c r="C407" s="327"/>
      <c r="D407" s="327"/>
      <c r="E407" s="333" t="s">
        <v>253</v>
      </c>
      <c r="F407" s="336">
        <v>100</v>
      </c>
      <c r="G407" s="333" t="s">
        <v>337</v>
      </c>
      <c r="H407" s="410">
        <f t="shared" si="42"/>
        <v>0</v>
      </c>
      <c r="I407" s="295" t="s">
        <v>382</v>
      </c>
    </row>
    <row r="408" spans="1:9">
      <c r="A408" s="337" t="s">
        <v>341</v>
      </c>
      <c r="B408" s="327"/>
      <c r="C408" s="327"/>
      <c r="D408" s="327"/>
      <c r="E408" s="333" t="s">
        <v>253</v>
      </c>
      <c r="F408" s="336">
        <v>750</v>
      </c>
      <c r="G408" s="333" t="s">
        <v>337</v>
      </c>
      <c r="H408" s="410">
        <f t="shared" si="42"/>
        <v>0</v>
      </c>
      <c r="I408" s="296"/>
    </row>
    <row r="409" spans="1:9">
      <c r="A409" s="338" t="s">
        <v>386</v>
      </c>
      <c r="B409" s="327"/>
      <c r="C409" s="327"/>
      <c r="D409" s="327"/>
      <c r="E409" s="339" t="s">
        <v>387</v>
      </c>
      <c r="F409" s="340">
        <f>VLOOKUP(E409,listprice,2,0)</f>
        <v>0</v>
      </c>
      <c r="G409" s="333" t="s">
        <v>337</v>
      </c>
      <c r="H409" s="334">
        <f>IF(E409="เที่ยว",B409*C409*D409*F409,B409*D409*F409)</f>
        <v>0</v>
      </c>
      <c r="I409" s="296" t="s">
        <v>371</v>
      </c>
    </row>
    <row r="410" spans="1:9">
      <c r="A410" s="337" t="s">
        <v>332</v>
      </c>
      <c r="B410" s="327"/>
      <c r="C410" s="327"/>
      <c r="D410" s="341"/>
      <c r="E410" s="342" t="s">
        <v>335</v>
      </c>
      <c r="F410" s="343"/>
      <c r="G410" s="342" t="s">
        <v>337</v>
      </c>
      <c r="H410" s="410">
        <f>+B410*C410*F410</f>
        <v>0</v>
      </c>
      <c r="I410" s="296" t="s">
        <v>370</v>
      </c>
    </row>
    <row r="411" spans="1:9">
      <c r="A411" s="344" t="s">
        <v>333</v>
      </c>
      <c r="B411" s="345"/>
      <c r="C411" s="770"/>
      <c r="D411" s="771"/>
      <c r="E411" s="346" t="s">
        <v>336</v>
      </c>
      <c r="F411" s="347"/>
      <c r="G411" s="346" t="s">
        <v>337</v>
      </c>
      <c r="H411" s="411">
        <f>+B411*F411</f>
        <v>0</v>
      </c>
      <c r="I411" s="286" t="s">
        <v>372</v>
      </c>
    </row>
    <row r="412" spans="1:9">
      <c r="A412" s="283" t="s">
        <v>373</v>
      </c>
      <c r="B412" s="321"/>
      <c r="C412" s="321"/>
      <c r="D412" s="322"/>
      <c r="E412" s="323" t="s">
        <v>253</v>
      </c>
      <c r="F412" s="324"/>
      <c r="G412" s="325"/>
      <c r="H412" s="408">
        <f>SUM(H414:H421)</f>
        <v>0</v>
      </c>
      <c r="I412" s="352" t="s">
        <v>388</v>
      </c>
    </row>
    <row r="413" spans="1:9">
      <c r="A413" s="326" t="s">
        <v>101</v>
      </c>
      <c r="B413" s="327"/>
      <c r="C413" s="327"/>
      <c r="D413" s="328"/>
      <c r="E413" s="329"/>
      <c r="F413" s="329"/>
      <c r="G413" s="330"/>
      <c r="H413" s="409"/>
      <c r="I413" s="285"/>
    </row>
    <row r="414" spans="1:9">
      <c r="A414" s="331" t="s">
        <v>98</v>
      </c>
      <c r="B414" s="332"/>
      <c r="C414" s="332"/>
      <c r="D414" s="332"/>
      <c r="E414" s="333" t="s">
        <v>334</v>
      </c>
      <c r="F414" s="334">
        <v>600</v>
      </c>
      <c r="G414" s="333" t="s">
        <v>337</v>
      </c>
      <c r="H414" s="410">
        <f>+B414*C414*D414*F414</f>
        <v>0</v>
      </c>
      <c r="I414" s="295" t="s">
        <v>389</v>
      </c>
    </row>
    <row r="415" spans="1:9">
      <c r="A415" s="335" t="s">
        <v>96</v>
      </c>
      <c r="B415" s="327"/>
      <c r="C415" s="327"/>
      <c r="D415" s="327"/>
      <c r="E415" s="333" t="s">
        <v>334</v>
      </c>
      <c r="F415" s="336">
        <v>1200</v>
      </c>
      <c r="G415" s="333" t="s">
        <v>337</v>
      </c>
      <c r="H415" s="410">
        <f t="shared" ref="H415:H418" si="43">+B415*C415*D415*F415</f>
        <v>0</v>
      </c>
      <c r="I415" s="295" t="s">
        <v>390</v>
      </c>
    </row>
    <row r="416" spans="1:9">
      <c r="A416" s="337" t="s">
        <v>331</v>
      </c>
      <c r="B416" s="327"/>
      <c r="C416" s="327"/>
      <c r="D416" s="327"/>
      <c r="E416" s="333" t="s">
        <v>253</v>
      </c>
      <c r="F416" s="336">
        <v>500</v>
      </c>
      <c r="G416" s="333" t="s">
        <v>337</v>
      </c>
      <c r="H416" s="410">
        <f t="shared" si="43"/>
        <v>0</v>
      </c>
      <c r="I416" s="295" t="s">
        <v>381</v>
      </c>
    </row>
    <row r="417" spans="1:9">
      <c r="A417" s="337" t="s">
        <v>340</v>
      </c>
      <c r="B417" s="327"/>
      <c r="C417" s="327"/>
      <c r="D417" s="327"/>
      <c r="E417" s="333" t="s">
        <v>253</v>
      </c>
      <c r="F417" s="336">
        <v>100</v>
      </c>
      <c r="G417" s="333" t="s">
        <v>337</v>
      </c>
      <c r="H417" s="410">
        <f t="shared" si="43"/>
        <v>0</v>
      </c>
      <c r="I417" s="295" t="s">
        <v>382</v>
      </c>
    </row>
    <row r="418" spans="1:9">
      <c r="A418" s="337" t="s">
        <v>341</v>
      </c>
      <c r="B418" s="327"/>
      <c r="C418" s="327"/>
      <c r="D418" s="327"/>
      <c r="E418" s="333" t="s">
        <v>253</v>
      </c>
      <c r="F418" s="336">
        <v>750</v>
      </c>
      <c r="G418" s="333" t="s">
        <v>337</v>
      </c>
      <c r="H418" s="410">
        <f t="shared" si="43"/>
        <v>0</v>
      </c>
      <c r="I418" s="296"/>
    </row>
    <row r="419" spans="1:9">
      <c r="A419" s="338" t="s">
        <v>386</v>
      </c>
      <c r="B419" s="327"/>
      <c r="C419" s="327"/>
      <c r="D419" s="327"/>
      <c r="E419" s="339" t="s">
        <v>387</v>
      </c>
      <c r="F419" s="340">
        <f>VLOOKUP(E419,listprice,2,0)</f>
        <v>0</v>
      </c>
      <c r="G419" s="333" t="s">
        <v>337</v>
      </c>
      <c r="H419" s="334">
        <f>IF(E419="เที่ยว",B419*C419*D419*F419,B419*D419*F419)</f>
        <v>0</v>
      </c>
      <c r="I419" s="296" t="s">
        <v>371</v>
      </c>
    </row>
    <row r="420" spans="1:9">
      <c r="A420" s="337" t="s">
        <v>332</v>
      </c>
      <c r="B420" s="327"/>
      <c r="C420" s="327"/>
      <c r="D420" s="341"/>
      <c r="E420" s="342" t="s">
        <v>335</v>
      </c>
      <c r="F420" s="343"/>
      <c r="G420" s="342" t="s">
        <v>337</v>
      </c>
      <c r="H420" s="410">
        <f>+B420*C420*F420</f>
        <v>0</v>
      </c>
      <c r="I420" s="296" t="s">
        <v>370</v>
      </c>
    </row>
    <row r="421" spans="1:9">
      <c r="A421" s="344" t="s">
        <v>333</v>
      </c>
      <c r="B421" s="345"/>
      <c r="C421" s="770"/>
      <c r="D421" s="771"/>
      <c r="E421" s="346" t="s">
        <v>336</v>
      </c>
      <c r="F421" s="347"/>
      <c r="G421" s="346" t="s">
        <v>337</v>
      </c>
      <c r="H421" s="411">
        <f>+B421*F421</f>
        <v>0</v>
      </c>
      <c r="I421" s="286" t="s">
        <v>372</v>
      </c>
    </row>
    <row r="422" spans="1:9">
      <c r="A422" s="283" t="s">
        <v>374</v>
      </c>
      <c r="B422" s="321"/>
      <c r="C422" s="321"/>
      <c r="D422" s="322"/>
      <c r="E422" s="323" t="s">
        <v>253</v>
      </c>
      <c r="F422" s="324"/>
      <c r="G422" s="325"/>
      <c r="H422" s="408">
        <f>SUM(H424:H431)</f>
        <v>0</v>
      </c>
      <c r="I422" s="352" t="s">
        <v>388</v>
      </c>
    </row>
    <row r="423" spans="1:9">
      <c r="A423" s="326" t="s">
        <v>101</v>
      </c>
      <c r="B423" s="327"/>
      <c r="C423" s="327"/>
      <c r="D423" s="328"/>
      <c r="E423" s="329"/>
      <c r="F423" s="329"/>
      <c r="G423" s="330"/>
      <c r="H423" s="409"/>
      <c r="I423" s="285"/>
    </row>
    <row r="424" spans="1:9">
      <c r="A424" s="331" t="s">
        <v>98</v>
      </c>
      <c r="B424" s="332"/>
      <c r="C424" s="332"/>
      <c r="D424" s="332"/>
      <c r="E424" s="333" t="s">
        <v>334</v>
      </c>
      <c r="F424" s="334">
        <v>600</v>
      </c>
      <c r="G424" s="333" t="s">
        <v>337</v>
      </c>
      <c r="H424" s="410">
        <f>+B424*C424*D424*F424</f>
        <v>0</v>
      </c>
      <c r="I424" s="295" t="s">
        <v>389</v>
      </c>
    </row>
    <row r="425" spans="1:9">
      <c r="A425" s="335" t="s">
        <v>96</v>
      </c>
      <c r="B425" s="327"/>
      <c r="C425" s="327"/>
      <c r="D425" s="327"/>
      <c r="E425" s="333" t="s">
        <v>334</v>
      </c>
      <c r="F425" s="336">
        <v>1200</v>
      </c>
      <c r="G425" s="333" t="s">
        <v>337</v>
      </c>
      <c r="H425" s="410">
        <f t="shared" ref="H425:H428" si="44">+B425*C425*D425*F425</f>
        <v>0</v>
      </c>
      <c r="I425" s="295" t="s">
        <v>390</v>
      </c>
    </row>
    <row r="426" spans="1:9">
      <c r="A426" s="337" t="s">
        <v>331</v>
      </c>
      <c r="B426" s="327"/>
      <c r="C426" s="327"/>
      <c r="D426" s="327"/>
      <c r="E426" s="333" t="s">
        <v>253</v>
      </c>
      <c r="F426" s="336">
        <v>500</v>
      </c>
      <c r="G426" s="333" t="s">
        <v>337</v>
      </c>
      <c r="H426" s="410">
        <f t="shared" si="44"/>
        <v>0</v>
      </c>
      <c r="I426" s="295" t="s">
        <v>381</v>
      </c>
    </row>
    <row r="427" spans="1:9">
      <c r="A427" s="337" t="s">
        <v>340</v>
      </c>
      <c r="B427" s="327"/>
      <c r="C427" s="327"/>
      <c r="D427" s="327"/>
      <c r="E427" s="333" t="s">
        <v>253</v>
      </c>
      <c r="F427" s="336">
        <v>100</v>
      </c>
      <c r="G427" s="333" t="s">
        <v>337</v>
      </c>
      <c r="H427" s="410">
        <f t="shared" si="44"/>
        <v>0</v>
      </c>
      <c r="I427" s="295" t="s">
        <v>382</v>
      </c>
    </row>
    <row r="428" spans="1:9">
      <c r="A428" s="337" t="s">
        <v>341</v>
      </c>
      <c r="B428" s="327"/>
      <c r="C428" s="327"/>
      <c r="D428" s="327"/>
      <c r="E428" s="333" t="s">
        <v>253</v>
      </c>
      <c r="F428" s="336">
        <v>750</v>
      </c>
      <c r="G428" s="333" t="s">
        <v>337</v>
      </c>
      <c r="H428" s="410">
        <f t="shared" si="44"/>
        <v>0</v>
      </c>
      <c r="I428" s="296"/>
    </row>
    <row r="429" spans="1:9">
      <c r="A429" s="338" t="s">
        <v>386</v>
      </c>
      <c r="B429" s="327"/>
      <c r="C429" s="327"/>
      <c r="D429" s="327"/>
      <c r="E429" s="339" t="s">
        <v>387</v>
      </c>
      <c r="F429" s="340">
        <f>VLOOKUP(E429,listprice,2,0)</f>
        <v>0</v>
      </c>
      <c r="G429" s="333" t="s">
        <v>337</v>
      </c>
      <c r="H429" s="334">
        <f>IF(E429="เที่ยว",B429*C429*D429*F429,B429*D429*F429)</f>
        <v>0</v>
      </c>
      <c r="I429" s="296" t="s">
        <v>371</v>
      </c>
    </row>
    <row r="430" spans="1:9">
      <c r="A430" s="337" t="s">
        <v>332</v>
      </c>
      <c r="B430" s="327"/>
      <c r="C430" s="327"/>
      <c r="D430" s="341"/>
      <c r="E430" s="342" t="s">
        <v>335</v>
      </c>
      <c r="F430" s="343"/>
      <c r="G430" s="342" t="s">
        <v>337</v>
      </c>
      <c r="H430" s="410">
        <f>+B430*C430*F430</f>
        <v>0</v>
      </c>
      <c r="I430" s="296" t="s">
        <v>370</v>
      </c>
    </row>
    <row r="431" spans="1:9">
      <c r="A431" s="344" t="s">
        <v>333</v>
      </c>
      <c r="B431" s="345"/>
      <c r="C431" s="770"/>
      <c r="D431" s="771"/>
      <c r="E431" s="346" t="s">
        <v>336</v>
      </c>
      <c r="F431" s="347"/>
      <c r="G431" s="346" t="s">
        <v>337</v>
      </c>
      <c r="H431" s="411">
        <f>+B431*F431</f>
        <v>0</v>
      </c>
      <c r="I431" s="286" t="s">
        <v>372</v>
      </c>
    </row>
    <row r="432" spans="1:9">
      <c r="A432" s="283" t="s">
        <v>375</v>
      </c>
      <c r="B432" s="321"/>
      <c r="C432" s="321"/>
      <c r="D432" s="322"/>
      <c r="E432" s="323" t="s">
        <v>253</v>
      </c>
      <c r="F432" s="324"/>
      <c r="G432" s="325"/>
      <c r="H432" s="408">
        <f>SUM(H434:H441)</f>
        <v>0</v>
      </c>
      <c r="I432" s="352" t="s">
        <v>388</v>
      </c>
    </row>
    <row r="433" spans="1:9">
      <c r="A433" s="326" t="s">
        <v>101</v>
      </c>
      <c r="B433" s="327"/>
      <c r="C433" s="327"/>
      <c r="D433" s="328"/>
      <c r="E433" s="329"/>
      <c r="F433" s="329"/>
      <c r="G433" s="330"/>
      <c r="H433" s="409"/>
      <c r="I433" s="285"/>
    </row>
    <row r="434" spans="1:9">
      <c r="A434" s="331" t="s">
        <v>98</v>
      </c>
      <c r="B434" s="332"/>
      <c r="C434" s="332"/>
      <c r="D434" s="332"/>
      <c r="E434" s="333" t="s">
        <v>334</v>
      </c>
      <c r="F434" s="334">
        <v>600</v>
      </c>
      <c r="G434" s="333" t="s">
        <v>337</v>
      </c>
      <c r="H434" s="410">
        <f>+B434*C434*D434*F434</f>
        <v>0</v>
      </c>
      <c r="I434" s="295" t="s">
        <v>389</v>
      </c>
    </row>
    <row r="435" spans="1:9">
      <c r="A435" s="335" t="s">
        <v>96</v>
      </c>
      <c r="B435" s="327"/>
      <c r="C435" s="327"/>
      <c r="D435" s="327"/>
      <c r="E435" s="333" t="s">
        <v>334</v>
      </c>
      <c r="F435" s="336">
        <v>1200</v>
      </c>
      <c r="G435" s="333" t="s">
        <v>337</v>
      </c>
      <c r="H435" s="410">
        <f t="shared" ref="H435:H438" si="45">+B435*C435*D435*F435</f>
        <v>0</v>
      </c>
      <c r="I435" s="295" t="s">
        <v>390</v>
      </c>
    </row>
    <row r="436" spans="1:9">
      <c r="A436" s="337" t="s">
        <v>331</v>
      </c>
      <c r="B436" s="327"/>
      <c r="C436" s="327"/>
      <c r="D436" s="327"/>
      <c r="E436" s="333" t="s">
        <v>253</v>
      </c>
      <c r="F436" s="336">
        <v>500</v>
      </c>
      <c r="G436" s="333" t="s">
        <v>337</v>
      </c>
      <c r="H436" s="410">
        <f t="shared" si="45"/>
        <v>0</v>
      </c>
      <c r="I436" s="295" t="s">
        <v>381</v>
      </c>
    </row>
    <row r="437" spans="1:9">
      <c r="A437" s="337" t="s">
        <v>340</v>
      </c>
      <c r="B437" s="327"/>
      <c r="C437" s="327"/>
      <c r="D437" s="327"/>
      <c r="E437" s="333" t="s">
        <v>253</v>
      </c>
      <c r="F437" s="336">
        <v>100</v>
      </c>
      <c r="G437" s="333" t="s">
        <v>337</v>
      </c>
      <c r="H437" s="410">
        <f t="shared" si="45"/>
        <v>0</v>
      </c>
      <c r="I437" s="295" t="s">
        <v>382</v>
      </c>
    </row>
    <row r="438" spans="1:9">
      <c r="A438" s="337" t="s">
        <v>341</v>
      </c>
      <c r="B438" s="327"/>
      <c r="C438" s="327"/>
      <c r="D438" s="327"/>
      <c r="E438" s="333" t="s">
        <v>253</v>
      </c>
      <c r="F438" s="336">
        <v>750</v>
      </c>
      <c r="G438" s="333" t="s">
        <v>337</v>
      </c>
      <c r="H438" s="410">
        <f t="shared" si="45"/>
        <v>0</v>
      </c>
      <c r="I438" s="296"/>
    </row>
    <row r="439" spans="1:9">
      <c r="A439" s="338" t="s">
        <v>386</v>
      </c>
      <c r="B439" s="327"/>
      <c r="C439" s="327"/>
      <c r="D439" s="327"/>
      <c r="E439" s="339" t="s">
        <v>387</v>
      </c>
      <c r="F439" s="340">
        <f>VLOOKUP(E439,listprice,2,0)</f>
        <v>0</v>
      </c>
      <c r="G439" s="333" t="s">
        <v>337</v>
      </c>
      <c r="H439" s="334">
        <f>IF(E439="เที่ยว",B439*C439*D439*F439,B439*D439*F439)</f>
        <v>0</v>
      </c>
      <c r="I439" s="296" t="s">
        <v>371</v>
      </c>
    </row>
    <row r="440" spans="1:9">
      <c r="A440" s="337" t="s">
        <v>332</v>
      </c>
      <c r="B440" s="327"/>
      <c r="C440" s="327"/>
      <c r="D440" s="341"/>
      <c r="E440" s="342" t="s">
        <v>335</v>
      </c>
      <c r="F440" s="343"/>
      <c r="G440" s="342" t="s">
        <v>337</v>
      </c>
      <c r="H440" s="410">
        <f>+B440*C440*F440</f>
        <v>0</v>
      </c>
      <c r="I440" s="296" t="s">
        <v>370</v>
      </c>
    </row>
    <row r="441" spans="1:9">
      <c r="A441" s="344" t="s">
        <v>333</v>
      </c>
      <c r="B441" s="345"/>
      <c r="C441" s="770"/>
      <c r="D441" s="771"/>
      <c r="E441" s="346" t="s">
        <v>336</v>
      </c>
      <c r="F441" s="347"/>
      <c r="G441" s="346" t="s">
        <v>337</v>
      </c>
      <c r="H441" s="411">
        <f>+B441*F441</f>
        <v>0</v>
      </c>
      <c r="I441" s="286" t="s">
        <v>372</v>
      </c>
    </row>
    <row r="442" spans="1:9">
      <c r="A442" s="283" t="s">
        <v>376</v>
      </c>
      <c r="B442" s="321"/>
      <c r="C442" s="321"/>
      <c r="D442" s="322"/>
      <c r="E442" s="323" t="s">
        <v>253</v>
      </c>
      <c r="F442" s="324"/>
      <c r="G442" s="325"/>
      <c r="H442" s="408">
        <f>SUM(H444:H451)</f>
        <v>0</v>
      </c>
      <c r="I442" s="352" t="s">
        <v>388</v>
      </c>
    </row>
    <row r="443" spans="1:9">
      <c r="A443" s="326" t="s">
        <v>101</v>
      </c>
      <c r="B443" s="327"/>
      <c r="C443" s="327"/>
      <c r="D443" s="328"/>
      <c r="E443" s="329"/>
      <c r="F443" s="329"/>
      <c r="G443" s="330"/>
      <c r="H443" s="409"/>
      <c r="I443" s="285"/>
    </row>
    <row r="444" spans="1:9">
      <c r="A444" s="331" t="s">
        <v>98</v>
      </c>
      <c r="B444" s="332"/>
      <c r="C444" s="332"/>
      <c r="D444" s="332"/>
      <c r="E444" s="333" t="s">
        <v>334</v>
      </c>
      <c r="F444" s="334">
        <v>600</v>
      </c>
      <c r="G444" s="333" t="s">
        <v>337</v>
      </c>
      <c r="H444" s="410">
        <f>+B444*C444*D444*F444</f>
        <v>0</v>
      </c>
      <c r="I444" s="295" t="s">
        <v>389</v>
      </c>
    </row>
    <row r="445" spans="1:9">
      <c r="A445" s="335" t="s">
        <v>96</v>
      </c>
      <c r="B445" s="327"/>
      <c r="C445" s="327"/>
      <c r="D445" s="327"/>
      <c r="E445" s="333" t="s">
        <v>334</v>
      </c>
      <c r="F445" s="336">
        <v>1200</v>
      </c>
      <c r="G445" s="333" t="s">
        <v>337</v>
      </c>
      <c r="H445" s="410">
        <f t="shared" ref="H445:H448" si="46">+B445*C445*D445*F445</f>
        <v>0</v>
      </c>
      <c r="I445" s="295" t="s">
        <v>390</v>
      </c>
    </row>
    <row r="446" spans="1:9">
      <c r="A446" s="337" t="s">
        <v>331</v>
      </c>
      <c r="B446" s="327"/>
      <c r="C446" s="327"/>
      <c r="D446" s="327"/>
      <c r="E446" s="333" t="s">
        <v>253</v>
      </c>
      <c r="F446" s="336">
        <v>500</v>
      </c>
      <c r="G446" s="333" t="s">
        <v>337</v>
      </c>
      <c r="H446" s="410">
        <f t="shared" si="46"/>
        <v>0</v>
      </c>
      <c r="I446" s="295" t="s">
        <v>381</v>
      </c>
    </row>
    <row r="447" spans="1:9">
      <c r="A447" s="337" t="s">
        <v>340</v>
      </c>
      <c r="B447" s="327"/>
      <c r="C447" s="327"/>
      <c r="D447" s="327"/>
      <c r="E447" s="333" t="s">
        <v>253</v>
      </c>
      <c r="F447" s="336">
        <v>100</v>
      </c>
      <c r="G447" s="333" t="s">
        <v>337</v>
      </c>
      <c r="H447" s="410">
        <f t="shared" si="46"/>
        <v>0</v>
      </c>
      <c r="I447" s="295" t="s">
        <v>382</v>
      </c>
    </row>
    <row r="448" spans="1:9">
      <c r="A448" s="337" t="s">
        <v>341</v>
      </c>
      <c r="B448" s="327"/>
      <c r="C448" s="327"/>
      <c r="D448" s="327"/>
      <c r="E448" s="333" t="s">
        <v>253</v>
      </c>
      <c r="F448" s="336">
        <v>750</v>
      </c>
      <c r="G448" s="333" t="s">
        <v>337</v>
      </c>
      <c r="H448" s="410">
        <f t="shared" si="46"/>
        <v>0</v>
      </c>
      <c r="I448" s="296"/>
    </row>
    <row r="449" spans="1:9">
      <c r="A449" s="338" t="s">
        <v>386</v>
      </c>
      <c r="B449" s="327"/>
      <c r="C449" s="327"/>
      <c r="D449" s="327"/>
      <c r="E449" s="339" t="s">
        <v>387</v>
      </c>
      <c r="F449" s="340">
        <f>VLOOKUP(E449,listprice,2,0)</f>
        <v>0</v>
      </c>
      <c r="G449" s="333" t="s">
        <v>337</v>
      </c>
      <c r="H449" s="334">
        <f>IF(E449="เที่ยว",B449*C449*D449*F449,B449*D449*F449)</f>
        <v>0</v>
      </c>
      <c r="I449" s="296" t="s">
        <v>371</v>
      </c>
    </row>
    <row r="450" spans="1:9">
      <c r="A450" s="337" t="s">
        <v>332</v>
      </c>
      <c r="B450" s="327"/>
      <c r="C450" s="327"/>
      <c r="D450" s="341"/>
      <c r="E450" s="342" t="s">
        <v>335</v>
      </c>
      <c r="F450" s="343"/>
      <c r="G450" s="342" t="s">
        <v>337</v>
      </c>
      <c r="H450" s="410">
        <f>+B450*C450*F450</f>
        <v>0</v>
      </c>
      <c r="I450" s="296" t="s">
        <v>370</v>
      </c>
    </row>
    <row r="451" spans="1:9">
      <c r="A451" s="344" t="s">
        <v>333</v>
      </c>
      <c r="B451" s="345"/>
      <c r="C451" s="770"/>
      <c r="D451" s="771"/>
      <c r="E451" s="346" t="s">
        <v>336</v>
      </c>
      <c r="F451" s="347"/>
      <c r="G451" s="346" t="s">
        <v>337</v>
      </c>
      <c r="H451" s="411">
        <f>+B451*F451</f>
        <v>0</v>
      </c>
      <c r="I451" s="286" t="s">
        <v>372</v>
      </c>
    </row>
    <row r="452" spans="1:9">
      <c r="A452" s="283" t="s">
        <v>377</v>
      </c>
      <c r="B452" s="321"/>
      <c r="C452" s="321"/>
      <c r="D452" s="322"/>
      <c r="E452" s="323" t="s">
        <v>253</v>
      </c>
      <c r="F452" s="324"/>
      <c r="G452" s="325"/>
      <c r="H452" s="408">
        <f>SUM(H454:H461)</f>
        <v>0</v>
      </c>
      <c r="I452" s="352" t="s">
        <v>388</v>
      </c>
    </row>
    <row r="453" spans="1:9">
      <c r="A453" s="326" t="s">
        <v>101</v>
      </c>
      <c r="B453" s="327"/>
      <c r="C453" s="327"/>
      <c r="D453" s="328"/>
      <c r="E453" s="329"/>
      <c r="F453" s="329"/>
      <c r="G453" s="330"/>
      <c r="H453" s="409"/>
      <c r="I453" s="285"/>
    </row>
    <row r="454" spans="1:9">
      <c r="A454" s="331" t="s">
        <v>98</v>
      </c>
      <c r="B454" s="332"/>
      <c r="C454" s="332"/>
      <c r="D454" s="332"/>
      <c r="E454" s="333" t="s">
        <v>334</v>
      </c>
      <c r="F454" s="334">
        <v>600</v>
      </c>
      <c r="G454" s="333" t="s">
        <v>337</v>
      </c>
      <c r="H454" s="410">
        <f>+B454*C454*D454*F454</f>
        <v>0</v>
      </c>
      <c r="I454" s="295" t="s">
        <v>389</v>
      </c>
    </row>
    <row r="455" spans="1:9">
      <c r="A455" s="335" t="s">
        <v>96</v>
      </c>
      <c r="B455" s="327"/>
      <c r="C455" s="327"/>
      <c r="D455" s="327"/>
      <c r="E455" s="333" t="s">
        <v>334</v>
      </c>
      <c r="F455" s="336">
        <v>1200</v>
      </c>
      <c r="G455" s="333" t="s">
        <v>337</v>
      </c>
      <c r="H455" s="410">
        <f t="shared" ref="H455:H458" si="47">+B455*C455*D455*F455</f>
        <v>0</v>
      </c>
      <c r="I455" s="295" t="s">
        <v>390</v>
      </c>
    </row>
    <row r="456" spans="1:9">
      <c r="A456" s="337" t="s">
        <v>331</v>
      </c>
      <c r="B456" s="327"/>
      <c r="C456" s="327"/>
      <c r="D456" s="327"/>
      <c r="E456" s="333" t="s">
        <v>253</v>
      </c>
      <c r="F456" s="336">
        <v>500</v>
      </c>
      <c r="G456" s="333" t="s">
        <v>337</v>
      </c>
      <c r="H456" s="410">
        <f t="shared" si="47"/>
        <v>0</v>
      </c>
      <c r="I456" s="295" t="s">
        <v>381</v>
      </c>
    </row>
    <row r="457" spans="1:9">
      <c r="A457" s="337" t="s">
        <v>340</v>
      </c>
      <c r="B457" s="327"/>
      <c r="C457" s="327"/>
      <c r="D457" s="327"/>
      <c r="E457" s="333" t="s">
        <v>253</v>
      </c>
      <c r="F457" s="336">
        <v>100</v>
      </c>
      <c r="G457" s="333" t="s">
        <v>337</v>
      </c>
      <c r="H457" s="410">
        <f t="shared" si="47"/>
        <v>0</v>
      </c>
      <c r="I457" s="295" t="s">
        <v>382</v>
      </c>
    </row>
    <row r="458" spans="1:9">
      <c r="A458" s="337" t="s">
        <v>341</v>
      </c>
      <c r="B458" s="327"/>
      <c r="C458" s="327"/>
      <c r="D458" s="327"/>
      <c r="E458" s="333" t="s">
        <v>253</v>
      </c>
      <c r="F458" s="336">
        <v>750</v>
      </c>
      <c r="G458" s="333" t="s">
        <v>337</v>
      </c>
      <c r="H458" s="410">
        <f t="shared" si="47"/>
        <v>0</v>
      </c>
      <c r="I458" s="296"/>
    </row>
    <row r="459" spans="1:9">
      <c r="A459" s="338" t="s">
        <v>386</v>
      </c>
      <c r="B459" s="327"/>
      <c r="C459" s="327"/>
      <c r="D459" s="327"/>
      <c r="E459" s="339" t="s">
        <v>387</v>
      </c>
      <c r="F459" s="340">
        <f>VLOOKUP(E459,listprice,2,0)</f>
        <v>0</v>
      </c>
      <c r="G459" s="333" t="s">
        <v>337</v>
      </c>
      <c r="H459" s="334">
        <f>IF(E459="เที่ยว",B459*C459*D459*F459,B459*D459*F459)</f>
        <v>0</v>
      </c>
      <c r="I459" s="296" t="s">
        <v>371</v>
      </c>
    </row>
    <row r="460" spans="1:9">
      <c r="A460" s="337" t="s">
        <v>332</v>
      </c>
      <c r="B460" s="327"/>
      <c r="C460" s="327"/>
      <c r="D460" s="341"/>
      <c r="E460" s="342" t="s">
        <v>335</v>
      </c>
      <c r="F460" s="343"/>
      <c r="G460" s="342" t="s">
        <v>337</v>
      </c>
      <c r="H460" s="410">
        <f>+B460*C460*F460</f>
        <v>0</v>
      </c>
      <c r="I460" s="296" t="s">
        <v>370</v>
      </c>
    </row>
    <row r="461" spans="1:9">
      <c r="A461" s="344" t="s">
        <v>333</v>
      </c>
      <c r="B461" s="345"/>
      <c r="C461" s="770"/>
      <c r="D461" s="771"/>
      <c r="E461" s="346" t="s">
        <v>336</v>
      </c>
      <c r="F461" s="347"/>
      <c r="G461" s="346" t="s">
        <v>337</v>
      </c>
      <c r="H461" s="411">
        <f>+B461*F461</f>
        <v>0</v>
      </c>
      <c r="I461" s="286" t="s">
        <v>372</v>
      </c>
    </row>
  </sheetData>
  <sheetProtection algorithmName="SHA-512" hashValue="2bGxJgTebq9JEFBSTJs7s1CRSe+evvpXq89HPnsSTl5fHuR33YG3x7hlObwrS6JLimwmtntn1W2fPSckB9O6UQ==" saltValue="j+USs69m0adQnXOSREZ0fA==" spinCount="100000" sheet="1" selectLockedCells="1"/>
  <mergeCells count="55">
    <mergeCell ref="C421:D421"/>
    <mergeCell ref="C431:D431"/>
    <mergeCell ref="C441:D441"/>
    <mergeCell ref="C451:D451"/>
    <mergeCell ref="C461:D461"/>
    <mergeCell ref="C120:D120"/>
    <mergeCell ref="C130:D130"/>
    <mergeCell ref="C20:D20"/>
    <mergeCell ref="G6:G8"/>
    <mergeCell ref="A1:I1"/>
    <mergeCell ref="A5:A8"/>
    <mergeCell ref="I5:I8"/>
    <mergeCell ref="B6:B8"/>
    <mergeCell ref="C6:C8"/>
    <mergeCell ref="H6:H8"/>
    <mergeCell ref="D6:E7"/>
    <mergeCell ref="B5:H5"/>
    <mergeCell ref="C70:D70"/>
    <mergeCell ref="C80:D80"/>
    <mergeCell ref="C90:D90"/>
    <mergeCell ref="C100:D100"/>
    <mergeCell ref="C110:D110"/>
    <mergeCell ref="F6:F8"/>
    <mergeCell ref="C40:D40"/>
    <mergeCell ref="C30:D30"/>
    <mergeCell ref="C50:D50"/>
    <mergeCell ref="C60:D60"/>
    <mergeCell ref="C140:D140"/>
    <mergeCell ref="C150:D150"/>
    <mergeCell ref="C160:D160"/>
    <mergeCell ref="C170:D170"/>
    <mergeCell ref="C180:D180"/>
    <mergeCell ref="C190:D190"/>
    <mergeCell ref="C200:D200"/>
    <mergeCell ref="C210:D210"/>
    <mergeCell ref="C221:D221"/>
    <mergeCell ref="C231:D231"/>
    <mergeCell ref="C241:D241"/>
    <mergeCell ref="C251:D251"/>
    <mergeCell ref="C261:D261"/>
    <mergeCell ref="C271:D271"/>
    <mergeCell ref="C281:D281"/>
    <mergeCell ref="C291:D291"/>
    <mergeCell ref="C301:D301"/>
    <mergeCell ref="C311:D311"/>
    <mergeCell ref="C321:D321"/>
    <mergeCell ref="C331:D331"/>
    <mergeCell ref="C391:D391"/>
    <mergeCell ref="C401:D401"/>
    <mergeCell ref="C411:D411"/>
    <mergeCell ref="C341:D341"/>
    <mergeCell ref="C351:D351"/>
    <mergeCell ref="C361:D361"/>
    <mergeCell ref="C371:D371"/>
    <mergeCell ref="C381:D381"/>
  </mergeCells>
  <dataValidations count="1">
    <dataValidation type="list" allowBlank="1" showInputMessage="1" showErrorMessage="1" sqref="E18 E28 E38 E58 E68 E78 E88 E98 E108 E118 E128 E138 E148 E158 E168 E178 E188 E198 E208 E219 E229 E239 E249 E259 E269 E279 E289 E299 E309 E319 E329 E339 E349 E359 E369 E379 E389 E399 E409 E419 E429 E439 E449 E459 E48" xr:uid="{00000000-0002-0000-0B00-000000000000}">
      <formula1>list</formula1>
    </dataValidation>
  </dataValidations>
  <printOptions horizontalCentered="1"/>
  <pageMargins left="0.39370078740157483" right="0.39370078740157483" top="0.74803149606299213" bottom="0.35433070866141736" header="0.31496062992125984" footer="0.31496062992125984"/>
  <pageSetup paperSize="9" scale="63" fitToHeight="0" orientation="landscape" horizontalDpi="1200" verticalDpi="1200" r:id="rId1"/>
  <rowBreaks count="3" manualBreakCount="3">
    <brk id="58" max="8" man="1"/>
    <brk id="210" max="8" man="1"/>
    <brk id="41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C5"/>
  <sheetViews>
    <sheetView workbookViewId="0">
      <selection activeCell="J13" sqref="J13"/>
    </sheetView>
  </sheetViews>
  <sheetFormatPr defaultRowHeight="21"/>
  <cols>
    <col min="1" max="1" width="12" style="290" customWidth="1"/>
    <col min="2" max="2" width="11.28515625" style="282" bestFit="1" customWidth="1"/>
    <col min="3" max="3" width="1.42578125" style="289" customWidth="1"/>
    <col min="4" max="16384" width="9.140625" style="288"/>
  </cols>
  <sheetData>
    <row r="1" spans="1:2">
      <c r="A1" s="290" t="s">
        <v>50</v>
      </c>
      <c r="B1" s="290" t="s">
        <v>385</v>
      </c>
    </row>
    <row r="2" spans="1:2">
      <c r="A2" s="290" t="s">
        <v>387</v>
      </c>
      <c r="B2" s="290"/>
    </row>
    <row r="3" spans="1:2">
      <c r="A3" s="290" t="s">
        <v>391</v>
      </c>
      <c r="B3" s="290"/>
    </row>
    <row r="4" spans="1:2">
      <c r="A4" s="290" t="s">
        <v>383</v>
      </c>
      <c r="B4" s="282">
        <v>100</v>
      </c>
    </row>
    <row r="5" spans="1:2">
      <c r="A5" s="290" t="s">
        <v>384</v>
      </c>
      <c r="B5" s="282">
        <v>13400</v>
      </c>
    </row>
  </sheetData>
  <dataValidations count="1">
    <dataValidation type="list" allowBlank="1" showInputMessage="1" showErrorMessage="1" sqref="D4" xr:uid="{00000000-0002-0000-0C00-000000000000}">
      <formula1>$A$2:$A$5</formula1>
    </dataValidation>
  </dataValidation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M34"/>
  <sheetViews>
    <sheetView view="pageBreakPreview" topLeftCell="A19" zoomScale="90" zoomScaleNormal="90" zoomScaleSheetLayoutView="90" workbookViewId="0">
      <selection activeCell="F5" sqref="F5"/>
    </sheetView>
  </sheetViews>
  <sheetFormatPr defaultRowHeight="21"/>
  <cols>
    <col min="1" max="1" width="40.7109375" style="45" customWidth="1"/>
    <col min="2" max="5" width="11.7109375" style="47" customWidth="1"/>
    <col min="6" max="6" width="8.85546875" style="47" customWidth="1"/>
    <col min="7" max="7" width="10.42578125" style="47" customWidth="1"/>
    <col min="8" max="8" width="8.5703125" style="47" customWidth="1"/>
    <col min="9" max="9" width="10" style="47" customWidth="1"/>
    <col min="10" max="10" width="13" style="47" customWidth="1"/>
    <col min="11" max="11" width="15.5703125" style="45" customWidth="1"/>
    <col min="12" max="12" width="37.85546875" style="46" customWidth="1"/>
    <col min="13" max="13" width="23.28515625" style="45" customWidth="1"/>
    <col min="14" max="14" width="17.42578125" style="45" customWidth="1"/>
    <col min="15" max="15" width="19.42578125" style="45" customWidth="1"/>
    <col min="16" max="16384" width="9.140625" style="45"/>
  </cols>
  <sheetData>
    <row r="1" spans="1:13" ht="26.25">
      <c r="A1" s="789" t="s">
        <v>60</v>
      </c>
      <c r="B1" s="789"/>
      <c r="C1" s="789"/>
      <c r="D1" s="789"/>
      <c r="E1" s="789"/>
      <c r="F1" s="789"/>
      <c r="G1" s="789"/>
      <c r="H1" s="789"/>
      <c r="I1" s="789"/>
      <c r="J1" s="789"/>
      <c r="K1" s="789"/>
      <c r="L1" s="789"/>
    </row>
    <row r="2" spans="1:13">
      <c r="A2" s="793" t="s">
        <v>323</v>
      </c>
      <c r="B2" s="793"/>
      <c r="C2" s="793"/>
      <c r="D2" s="793"/>
      <c r="E2" s="793"/>
      <c r="F2" s="793"/>
      <c r="G2" s="793"/>
      <c r="H2" s="793"/>
      <c r="I2" s="793"/>
      <c r="J2" s="793"/>
      <c r="K2" s="793"/>
      <c r="L2" s="793"/>
    </row>
    <row r="3" spans="1:13">
      <c r="A3" s="44" t="s">
        <v>121</v>
      </c>
      <c r="B3" s="85"/>
      <c r="C3" s="85"/>
      <c r="D3" s="85"/>
    </row>
    <row r="4" spans="1:13">
      <c r="A4" s="44" t="s">
        <v>120</v>
      </c>
      <c r="M4" s="84"/>
    </row>
    <row r="5" spans="1:13">
      <c r="A5" s="44" t="s">
        <v>119</v>
      </c>
      <c r="L5" s="83" t="s">
        <v>118</v>
      </c>
    </row>
    <row r="6" spans="1:13" s="39" customFormat="1">
      <c r="A6" s="779" t="s">
        <v>81</v>
      </c>
      <c r="B6" s="795" t="s">
        <v>260</v>
      </c>
      <c r="C6" s="796"/>
      <c r="D6" s="795" t="s">
        <v>321</v>
      </c>
      <c r="E6" s="796"/>
      <c r="F6" s="82" t="s">
        <v>322</v>
      </c>
      <c r="G6" s="82"/>
      <c r="H6" s="82"/>
      <c r="I6" s="82"/>
      <c r="J6" s="82"/>
      <c r="K6" s="799" t="s">
        <v>117</v>
      </c>
      <c r="L6" s="779" t="s">
        <v>82</v>
      </c>
    </row>
    <row r="7" spans="1:13" s="39" customFormat="1">
      <c r="A7" s="780"/>
      <c r="B7" s="797"/>
      <c r="C7" s="798"/>
      <c r="D7" s="797"/>
      <c r="E7" s="798"/>
      <c r="F7" s="790" t="s">
        <v>79</v>
      </c>
      <c r="G7" s="790" t="s">
        <v>57</v>
      </c>
      <c r="H7" s="790" t="s">
        <v>83</v>
      </c>
      <c r="I7" s="790" t="s">
        <v>80</v>
      </c>
      <c r="J7" s="790" t="s">
        <v>58</v>
      </c>
      <c r="K7" s="800"/>
      <c r="L7" s="780"/>
    </row>
    <row r="8" spans="1:13" s="39" customFormat="1">
      <c r="A8" s="780"/>
      <c r="B8" s="81" t="s">
        <v>62</v>
      </c>
      <c r="C8" s="81" t="s">
        <v>61</v>
      </c>
      <c r="D8" s="81" t="s">
        <v>62</v>
      </c>
      <c r="E8" s="81" t="s">
        <v>78</v>
      </c>
      <c r="F8" s="791" t="s">
        <v>84</v>
      </c>
      <c r="G8" s="791"/>
      <c r="H8" s="791"/>
      <c r="I8" s="791"/>
      <c r="J8" s="791"/>
      <c r="K8" s="800"/>
      <c r="L8" s="780"/>
      <c r="M8" s="40"/>
    </row>
    <row r="9" spans="1:13" s="39" customFormat="1">
      <c r="A9" s="780"/>
      <c r="B9" s="81"/>
      <c r="C9" s="81"/>
      <c r="D9" s="81"/>
      <c r="E9" s="81"/>
      <c r="F9" s="791" t="s">
        <v>85</v>
      </c>
      <c r="G9" s="791"/>
      <c r="H9" s="791"/>
      <c r="I9" s="791"/>
      <c r="J9" s="791"/>
      <c r="K9" s="800"/>
      <c r="L9" s="780"/>
    </row>
    <row r="10" spans="1:13" s="39" customFormat="1">
      <c r="A10" s="794"/>
      <c r="B10" s="80"/>
      <c r="C10" s="80"/>
      <c r="D10" s="80"/>
      <c r="E10" s="79"/>
      <c r="F10" s="792" t="s">
        <v>86</v>
      </c>
      <c r="G10" s="792"/>
      <c r="H10" s="792"/>
      <c r="I10" s="792"/>
      <c r="J10" s="792"/>
      <c r="K10" s="801"/>
      <c r="L10" s="794"/>
    </row>
    <row r="11" spans="1:13" s="44" customFormat="1" ht="21.75" thickBot="1">
      <c r="A11" s="41" t="s">
        <v>59</v>
      </c>
      <c r="B11" s="78"/>
      <c r="C11" s="78"/>
      <c r="D11" s="78"/>
      <c r="E11" s="77"/>
      <c r="F11" s="77"/>
      <c r="G11" s="77"/>
      <c r="H11" s="77"/>
      <c r="I11" s="77"/>
      <c r="J11" s="77"/>
      <c r="K11" s="42"/>
      <c r="L11" s="43"/>
    </row>
    <row r="12" spans="1:13" s="44" customFormat="1" ht="21.75" thickTop="1">
      <c r="A12" s="76" t="s">
        <v>116</v>
      </c>
      <c r="B12" s="75"/>
      <c r="C12" s="75"/>
      <c r="D12" s="75"/>
      <c r="E12" s="74"/>
      <c r="F12" s="74"/>
      <c r="G12" s="74"/>
      <c r="H12" s="74"/>
      <c r="I12" s="74"/>
      <c r="J12" s="74"/>
      <c r="K12" s="73"/>
      <c r="L12" s="72"/>
    </row>
    <row r="13" spans="1:13" ht="84">
      <c r="A13" s="67" t="s">
        <v>115</v>
      </c>
      <c r="B13" s="66">
        <v>250000</v>
      </c>
      <c r="C13" s="66">
        <v>199000</v>
      </c>
      <c r="D13" s="66">
        <v>300000</v>
      </c>
      <c r="E13" s="65">
        <v>250000</v>
      </c>
      <c r="F13" s="65">
        <v>1</v>
      </c>
      <c r="G13" s="65">
        <v>150</v>
      </c>
      <c r="H13" s="65">
        <v>3</v>
      </c>
      <c r="I13" s="65"/>
      <c r="J13" s="65">
        <f>SUM(J15:J21)</f>
        <v>309600</v>
      </c>
      <c r="K13" s="64" t="s">
        <v>114</v>
      </c>
      <c r="L13" s="60" t="s">
        <v>113</v>
      </c>
    </row>
    <row r="14" spans="1:13">
      <c r="A14" s="63" t="s">
        <v>101</v>
      </c>
      <c r="B14" s="62"/>
      <c r="C14" s="62"/>
      <c r="D14" s="62"/>
      <c r="E14" s="57"/>
      <c r="F14" s="57"/>
      <c r="G14" s="57"/>
      <c r="H14" s="57"/>
      <c r="I14" s="57"/>
      <c r="J14" s="57"/>
      <c r="K14" s="69" t="s">
        <v>112</v>
      </c>
      <c r="L14" s="61" t="s">
        <v>111</v>
      </c>
    </row>
    <row r="15" spans="1:13" ht="126">
      <c r="A15" s="54" t="s">
        <v>98</v>
      </c>
      <c r="B15" s="53"/>
      <c r="C15" s="53"/>
      <c r="D15" s="53"/>
      <c r="E15" s="53"/>
      <c r="F15" s="53"/>
      <c r="G15" s="53"/>
      <c r="H15" s="53"/>
      <c r="I15" s="53"/>
      <c r="J15" s="53">
        <f t="shared" ref="J15:J20" si="0">F15*G15*H15*I15</f>
        <v>0</v>
      </c>
      <c r="K15" s="52"/>
      <c r="L15" s="60" t="s">
        <v>110</v>
      </c>
    </row>
    <row r="16" spans="1:13">
      <c r="A16" s="58" t="s">
        <v>96</v>
      </c>
      <c r="B16" s="57"/>
      <c r="C16" s="57"/>
      <c r="D16" s="57"/>
      <c r="E16" s="57"/>
      <c r="F16" s="57"/>
      <c r="G16" s="57"/>
      <c r="H16" s="57"/>
      <c r="I16" s="57"/>
      <c r="J16" s="57">
        <f t="shared" si="0"/>
        <v>0</v>
      </c>
      <c r="K16" s="56"/>
      <c r="L16" s="59"/>
    </row>
    <row r="17" spans="1:12">
      <c r="A17" s="58" t="s">
        <v>95</v>
      </c>
      <c r="B17" s="57"/>
      <c r="C17" s="57"/>
      <c r="D17" s="57"/>
      <c r="E17" s="57"/>
      <c r="F17" s="57">
        <v>1</v>
      </c>
      <c r="G17" s="57">
        <v>150</v>
      </c>
      <c r="H17" s="57">
        <v>2</v>
      </c>
      <c r="I17" s="57">
        <v>750</v>
      </c>
      <c r="J17" s="57">
        <f t="shared" si="0"/>
        <v>225000</v>
      </c>
      <c r="K17" s="56"/>
      <c r="L17" s="59"/>
    </row>
    <row r="18" spans="1:12">
      <c r="A18" s="58" t="s">
        <v>94</v>
      </c>
      <c r="B18" s="57"/>
      <c r="C18" s="57"/>
      <c r="D18" s="57"/>
      <c r="E18" s="57"/>
      <c r="F18" s="57"/>
      <c r="G18" s="57"/>
      <c r="H18" s="57"/>
      <c r="I18" s="57"/>
      <c r="J18" s="57">
        <f t="shared" si="0"/>
        <v>0</v>
      </c>
      <c r="K18" s="56"/>
      <c r="L18" s="59"/>
    </row>
    <row r="19" spans="1:12">
      <c r="A19" s="58" t="s">
        <v>93</v>
      </c>
      <c r="B19" s="57"/>
      <c r="C19" s="57"/>
      <c r="D19" s="57"/>
      <c r="E19" s="57"/>
      <c r="F19" s="57">
        <v>1</v>
      </c>
      <c r="G19" s="57">
        <v>150</v>
      </c>
      <c r="H19" s="57">
        <v>2</v>
      </c>
      <c r="I19" s="57">
        <v>200</v>
      </c>
      <c r="J19" s="57">
        <f t="shared" si="0"/>
        <v>60000</v>
      </c>
      <c r="K19" s="56"/>
      <c r="L19" s="55" t="s">
        <v>109</v>
      </c>
    </row>
    <row r="20" spans="1:12">
      <c r="A20" s="58" t="s">
        <v>91</v>
      </c>
      <c r="B20" s="57"/>
      <c r="C20" s="57"/>
      <c r="D20" s="57"/>
      <c r="E20" s="57"/>
      <c r="F20" s="57">
        <v>1</v>
      </c>
      <c r="G20" s="57">
        <v>150</v>
      </c>
      <c r="H20" s="57">
        <v>2</v>
      </c>
      <c r="I20" s="57">
        <v>50</v>
      </c>
      <c r="J20" s="57">
        <f t="shared" si="0"/>
        <v>15000</v>
      </c>
      <c r="K20" s="56"/>
      <c r="L20" s="55" t="s">
        <v>108</v>
      </c>
    </row>
    <row r="21" spans="1:12" ht="42">
      <c r="A21" s="71" t="s">
        <v>107</v>
      </c>
      <c r="B21" s="57"/>
      <c r="C21" s="57"/>
      <c r="D21" s="57"/>
      <c r="E21" s="57"/>
      <c r="F21" s="57"/>
      <c r="G21" s="57"/>
      <c r="H21" s="57"/>
      <c r="I21" s="57"/>
      <c r="J21" s="57">
        <v>9600</v>
      </c>
      <c r="K21" s="56"/>
      <c r="L21" s="51" t="s">
        <v>106</v>
      </c>
    </row>
    <row r="22" spans="1:12" s="44" customFormat="1" ht="42">
      <c r="A22" s="68" t="s">
        <v>105</v>
      </c>
      <c r="B22" s="70"/>
      <c r="C22" s="70"/>
      <c r="D22" s="70"/>
      <c r="E22" s="70"/>
      <c r="F22" s="70"/>
      <c r="G22" s="70"/>
      <c r="H22" s="70"/>
      <c r="I22" s="70"/>
      <c r="J22" s="70"/>
      <c r="K22" s="69"/>
      <c r="L22" s="68"/>
    </row>
    <row r="23" spans="1:12" ht="84">
      <c r="A23" s="67" t="s">
        <v>104</v>
      </c>
      <c r="B23" s="66">
        <v>250000</v>
      </c>
      <c r="C23" s="66">
        <v>199000</v>
      </c>
      <c r="D23" s="66">
        <v>300000</v>
      </c>
      <c r="E23" s="65">
        <v>250000</v>
      </c>
      <c r="F23" s="65">
        <v>10</v>
      </c>
      <c r="G23" s="65">
        <v>30</v>
      </c>
      <c r="H23" s="65">
        <v>2</v>
      </c>
      <c r="I23" s="65"/>
      <c r="J23" s="65">
        <f>SUM(J25:J31)</f>
        <v>300000</v>
      </c>
      <c r="K23" s="64" t="s">
        <v>103</v>
      </c>
      <c r="L23" s="60" t="s">
        <v>102</v>
      </c>
    </row>
    <row r="24" spans="1:12">
      <c r="A24" s="63" t="s">
        <v>101</v>
      </c>
      <c r="B24" s="62"/>
      <c r="C24" s="62"/>
      <c r="D24" s="62"/>
      <c r="E24" s="57"/>
      <c r="F24" s="57"/>
      <c r="G24" s="57"/>
      <c r="H24" s="57"/>
      <c r="I24" s="57"/>
      <c r="J24" s="57"/>
      <c r="K24" s="56" t="s">
        <v>100</v>
      </c>
      <c r="L24" s="61" t="s">
        <v>99</v>
      </c>
    </row>
    <row r="25" spans="1:12" ht="84">
      <c r="A25" s="54" t="s">
        <v>98</v>
      </c>
      <c r="B25" s="53"/>
      <c r="C25" s="53"/>
      <c r="D25" s="53"/>
      <c r="E25" s="53"/>
      <c r="F25" s="53"/>
      <c r="G25" s="53"/>
      <c r="H25" s="53"/>
      <c r="I25" s="53"/>
      <c r="J25" s="53">
        <f>F25*G25*H25*I25</f>
        <v>0</v>
      </c>
      <c r="K25" s="52"/>
      <c r="L25" s="60" t="s">
        <v>97</v>
      </c>
    </row>
    <row r="26" spans="1:12">
      <c r="A26" s="58" t="s">
        <v>96</v>
      </c>
      <c r="B26" s="57"/>
      <c r="C26" s="57"/>
      <c r="D26" s="57"/>
      <c r="E26" s="57"/>
      <c r="F26" s="57"/>
      <c r="G26" s="57"/>
      <c r="H26" s="57"/>
      <c r="I26" s="57"/>
      <c r="J26" s="57"/>
      <c r="K26" s="56"/>
      <c r="L26" s="59"/>
    </row>
    <row r="27" spans="1:12">
      <c r="A27" s="58" t="s">
        <v>95</v>
      </c>
      <c r="B27" s="57"/>
      <c r="C27" s="57"/>
      <c r="D27" s="57"/>
      <c r="E27" s="57"/>
      <c r="F27" s="57">
        <v>10</v>
      </c>
      <c r="G27" s="57">
        <v>30</v>
      </c>
      <c r="H27" s="57">
        <v>2</v>
      </c>
      <c r="I27" s="57">
        <v>250</v>
      </c>
      <c r="J27" s="57">
        <f>G27*H27*I27*F27</f>
        <v>150000</v>
      </c>
      <c r="K27" s="56"/>
      <c r="L27" s="59"/>
    </row>
    <row r="28" spans="1:12">
      <c r="A28" s="58" t="s">
        <v>94</v>
      </c>
      <c r="B28" s="57"/>
      <c r="C28" s="57"/>
      <c r="D28" s="57"/>
      <c r="E28" s="57"/>
      <c r="F28" s="57"/>
      <c r="G28" s="57"/>
      <c r="H28" s="57"/>
      <c r="I28" s="57"/>
      <c r="J28" s="57"/>
      <c r="K28" s="56"/>
      <c r="L28" s="59"/>
    </row>
    <row r="29" spans="1:12">
      <c r="A29" s="58" t="s">
        <v>93</v>
      </c>
      <c r="B29" s="57"/>
      <c r="C29" s="57"/>
      <c r="D29" s="57"/>
      <c r="E29" s="57"/>
      <c r="F29" s="57">
        <v>10</v>
      </c>
      <c r="G29" s="57">
        <v>30</v>
      </c>
      <c r="H29" s="57">
        <v>2</v>
      </c>
      <c r="I29" s="57">
        <v>150</v>
      </c>
      <c r="J29" s="57">
        <f>G29*H29*I29*F29</f>
        <v>90000</v>
      </c>
      <c r="K29" s="56"/>
      <c r="L29" s="55" t="s">
        <v>92</v>
      </c>
    </row>
    <row r="30" spans="1:12">
      <c r="A30" s="58" t="s">
        <v>91</v>
      </c>
      <c r="B30" s="57"/>
      <c r="C30" s="57"/>
      <c r="D30" s="57"/>
      <c r="E30" s="57"/>
      <c r="F30" s="57">
        <v>10</v>
      </c>
      <c r="G30" s="57">
        <v>30</v>
      </c>
      <c r="H30" s="57">
        <v>3</v>
      </c>
      <c r="I30" s="57">
        <v>50</v>
      </c>
      <c r="J30" s="57">
        <f>G30*H30*I30*F30</f>
        <v>45000</v>
      </c>
      <c r="K30" s="56"/>
      <c r="L30" s="55" t="s">
        <v>90</v>
      </c>
    </row>
    <row r="31" spans="1:12" ht="42">
      <c r="A31" s="54" t="s">
        <v>89</v>
      </c>
      <c r="B31" s="53"/>
      <c r="C31" s="53"/>
      <c r="D31" s="53"/>
      <c r="E31" s="53"/>
      <c r="F31" s="53"/>
      <c r="G31" s="53"/>
      <c r="H31" s="53"/>
      <c r="I31" s="53"/>
      <c r="J31" s="53">
        <v>15000</v>
      </c>
      <c r="K31" s="52"/>
      <c r="L31" s="51" t="s">
        <v>88</v>
      </c>
    </row>
    <row r="32" spans="1:12">
      <c r="E32" s="50"/>
    </row>
    <row r="33" spans="1:4" s="45" customFormat="1">
      <c r="A33" s="49" t="s">
        <v>70</v>
      </c>
      <c r="B33" s="48" t="s">
        <v>87</v>
      </c>
      <c r="C33" s="48"/>
      <c r="D33" s="48"/>
    </row>
    <row r="34" spans="1:4" s="45" customFormat="1">
      <c r="B34" s="48" t="s">
        <v>172</v>
      </c>
      <c r="C34" s="47"/>
      <c r="D34" s="47"/>
    </row>
  </sheetData>
  <mergeCells count="12">
    <mergeCell ref="A1:L1"/>
    <mergeCell ref="I7:I10"/>
    <mergeCell ref="J7:J10"/>
    <mergeCell ref="A2:L2"/>
    <mergeCell ref="A6:A10"/>
    <mergeCell ref="B6:C7"/>
    <mergeCell ref="D6:E7"/>
    <mergeCell ref="K6:K10"/>
    <mergeCell ref="L6:L10"/>
    <mergeCell ref="F7:F10"/>
    <mergeCell ref="G7:G10"/>
    <mergeCell ref="H7:H10"/>
  </mergeCells>
  <printOptions horizontalCentered="1"/>
  <pageMargins left="0.59055118110236227" right="0.59055118110236227" top="0.35433070866141736" bottom="0.47244094488188981" header="0.19685039370078741" footer="0.19685039370078741"/>
  <pageSetup paperSize="9" scale="55" fitToHeight="0" orientation="landscape" r:id="rId1"/>
  <headerFooter>
    <oddFooter>&amp;R&amp;"TH SarabunPSK,ตัวหนา"&amp;16แบบ ก. 10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I416"/>
  <sheetViews>
    <sheetView view="pageBreakPreview" zoomScaleNormal="90" zoomScaleSheetLayoutView="100" workbookViewId="0">
      <selection activeCell="E26" sqref="E26"/>
    </sheetView>
  </sheetViews>
  <sheetFormatPr defaultRowHeight="21"/>
  <cols>
    <col min="1" max="1" width="44.140625" style="291" customWidth="1"/>
    <col min="2" max="2" width="8.85546875" style="301" customWidth="1"/>
    <col min="3" max="3" width="15.140625" style="301" customWidth="1"/>
    <col min="4" max="4" width="11.42578125" style="301" customWidth="1"/>
    <col min="5" max="5" width="13.140625" style="300" customWidth="1"/>
    <col min="6" max="6" width="14.42578125" style="301" bestFit="1" customWidth="1"/>
    <col min="7" max="7" width="10" style="301" customWidth="1"/>
    <col min="8" max="8" width="20.28515625" style="301" customWidth="1"/>
    <col min="9" max="9" width="100" style="291" customWidth="1"/>
    <col min="10" max="16384" width="9.140625" style="291"/>
  </cols>
  <sheetData>
    <row r="1" spans="1:9">
      <c r="A1" s="804" t="s">
        <v>523</v>
      </c>
      <c r="B1" s="804"/>
      <c r="C1" s="804"/>
      <c r="D1" s="804"/>
      <c r="E1" s="804"/>
      <c r="F1" s="804"/>
      <c r="G1" s="804"/>
      <c r="H1" s="804"/>
      <c r="I1" s="804"/>
    </row>
    <row r="2" spans="1:9">
      <c r="A2" s="413" t="s">
        <v>121</v>
      </c>
    </row>
    <row r="3" spans="1:9">
      <c r="A3" s="413" t="s">
        <v>120</v>
      </c>
    </row>
    <row r="4" spans="1:9" s="354" customFormat="1" ht="23.25">
      <c r="A4" s="353" t="s">
        <v>119</v>
      </c>
      <c r="B4" s="305"/>
      <c r="C4" s="305"/>
      <c r="D4" s="305"/>
      <c r="E4" s="304"/>
      <c r="F4" s="305"/>
      <c r="G4" s="305"/>
      <c r="H4" s="305"/>
      <c r="I4" s="292" t="s">
        <v>118</v>
      </c>
    </row>
    <row r="5" spans="1:9" s="414" customFormat="1">
      <c r="A5" s="779" t="s">
        <v>81</v>
      </c>
      <c r="B5" s="805" t="s">
        <v>520</v>
      </c>
      <c r="C5" s="806"/>
      <c r="D5" s="806"/>
      <c r="E5" s="806"/>
      <c r="F5" s="806"/>
      <c r="G5" s="806"/>
      <c r="H5" s="806"/>
      <c r="I5" s="779" t="s">
        <v>170</v>
      </c>
    </row>
    <row r="6" spans="1:9" s="414" customFormat="1">
      <c r="A6" s="780"/>
      <c r="B6" s="772" t="s">
        <v>79</v>
      </c>
      <c r="C6" s="772" t="s">
        <v>338</v>
      </c>
      <c r="D6" s="783" t="s">
        <v>361</v>
      </c>
      <c r="E6" s="784"/>
      <c r="F6" s="807" t="s">
        <v>379</v>
      </c>
      <c r="G6" s="772" t="s">
        <v>50</v>
      </c>
      <c r="H6" s="772" t="s">
        <v>58</v>
      </c>
      <c r="I6" s="780"/>
    </row>
    <row r="7" spans="1:9" s="414" customFormat="1" ht="57" customHeight="1">
      <c r="A7" s="780"/>
      <c r="B7" s="773" t="s">
        <v>84</v>
      </c>
      <c r="C7" s="773"/>
      <c r="D7" s="785"/>
      <c r="E7" s="786"/>
      <c r="F7" s="808"/>
      <c r="G7" s="773"/>
      <c r="H7" s="773"/>
      <c r="I7" s="780"/>
    </row>
    <row r="8" spans="1:9" s="414" customFormat="1">
      <c r="A8" s="780"/>
      <c r="B8" s="773" t="s">
        <v>85</v>
      </c>
      <c r="C8" s="773"/>
      <c r="D8" s="309" t="s">
        <v>56</v>
      </c>
      <c r="E8" s="415" t="s">
        <v>50</v>
      </c>
      <c r="F8" s="809"/>
      <c r="G8" s="774"/>
      <c r="H8" s="773"/>
      <c r="I8" s="780"/>
    </row>
    <row r="9" spans="1:9" s="413" customFormat="1" ht="21.75" thickBot="1">
      <c r="A9" s="355" t="s">
        <v>59</v>
      </c>
      <c r="B9" s="356">
        <f t="shared" ref="B9:C9" si="0">+B10+B191</f>
        <v>0</v>
      </c>
      <c r="C9" s="356">
        <f t="shared" si="0"/>
        <v>0</v>
      </c>
      <c r="D9" s="356"/>
      <c r="E9" s="313"/>
      <c r="F9" s="315"/>
      <c r="G9" s="315"/>
      <c r="H9" s="315">
        <f>+H10+H191</f>
        <v>0</v>
      </c>
      <c r="I9" s="293"/>
    </row>
    <row r="10" spans="1:9" s="413" customFormat="1" ht="21.75" thickTop="1">
      <c r="A10" s="357" t="s">
        <v>116</v>
      </c>
      <c r="B10" s="358">
        <f t="shared" ref="B10:C10" si="1">+B11+B20+B29+B38+B47+B56+B65+B74+B83+B92+B101+B110+B119+B128+B137+B146+B155+B164+B173+B182</f>
        <v>0</v>
      </c>
      <c r="C10" s="358">
        <f t="shared" si="1"/>
        <v>0</v>
      </c>
      <c r="D10" s="359"/>
      <c r="E10" s="320"/>
      <c r="F10" s="320"/>
      <c r="G10" s="320"/>
      <c r="H10" s="416">
        <f>+H11+H20+H29+H38+H47+H56+H65+H74+H83+H92+H101+H110+H119+H128+H137+H146+H155+H164+H173+H182</f>
        <v>0</v>
      </c>
      <c r="I10" s="294"/>
    </row>
    <row r="11" spans="1:9">
      <c r="A11" s="283" t="s">
        <v>122</v>
      </c>
      <c r="B11" s="321"/>
      <c r="C11" s="321"/>
      <c r="D11" s="321"/>
      <c r="E11" s="360" t="s">
        <v>253</v>
      </c>
      <c r="F11" s="325"/>
      <c r="G11" s="325"/>
      <c r="H11" s="325">
        <f>SUM(H13:H19)</f>
        <v>0</v>
      </c>
      <c r="I11" s="352" t="s">
        <v>388</v>
      </c>
    </row>
    <row r="12" spans="1:9">
      <c r="A12" s="361" t="s">
        <v>101</v>
      </c>
      <c r="B12" s="332"/>
      <c r="C12" s="332"/>
      <c r="D12" s="362"/>
      <c r="E12" s="330"/>
      <c r="F12" s="330"/>
      <c r="G12" s="330"/>
      <c r="H12" s="334"/>
      <c r="I12" s="295"/>
    </row>
    <row r="13" spans="1:9">
      <c r="A13" s="331" t="s">
        <v>98</v>
      </c>
      <c r="B13" s="332"/>
      <c r="C13" s="332"/>
      <c r="D13" s="332"/>
      <c r="E13" s="333" t="s">
        <v>334</v>
      </c>
      <c r="F13" s="334">
        <v>600</v>
      </c>
      <c r="G13" s="333" t="s">
        <v>337</v>
      </c>
      <c r="H13" s="334">
        <f>+B13*C13*D13*F13</f>
        <v>0</v>
      </c>
      <c r="I13" s="295" t="s">
        <v>389</v>
      </c>
    </row>
    <row r="14" spans="1:9">
      <c r="A14" s="331" t="s">
        <v>96</v>
      </c>
      <c r="B14" s="332"/>
      <c r="C14" s="332"/>
      <c r="D14" s="332"/>
      <c r="E14" s="333" t="s">
        <v>334</v>
      </c>
      <c r="F14" s="334">
        <v>1200</v>
      </c>
      <c r="G14" s="333" t="s">
        <v>337</v>
      </c>
      <c r="H14" s="334">
        <f t="shared" ref="H14:H16" si="2">+B14*C14*D14*F14</f>
        <v>0</v>
      </c>
      <c r="I14" s="295" t="s">
        <v>390</v>
      </c>
    </row>
    <row r="15" spans="1:9">
      <c r="A15" s="337" t="s">
        <v>331</v>
      </c>
      <c r="B15" s="332"/>
      <c r="C15" s="332"/>
      <c r="D15" s="332"/>
      <c r="E15" s="333" t="s">
        <v>253</v>
      </c>
      <c r="F15" s="334">
        <v>150</v>
      </c>
      <c r="G15" s="333" t="s">
        <v>337</v>
      </c>
      <c r="H15" s="334">
        <f t="shared" si="2"/>
        <v>0</v>
      </c>
      <c r="I15" s="295" t="s">
        <v>362</v>
      </c>
    </row>
    <row r="16" spans="1:9">
      <c r="A16" s="337" t="s">
        <v>340</v>
      </c>
      <c r="B16" s="332"/>
      <c r="C16" s="332"/>
      <c r="D16" s="332"/>
      <c r="E16" s="333" t="s">
        <v>253</v>
      </c>
      <c r="F16" s="334">
        <v>70</v>
      </c>
      <c r="G16" s="333" t="s">
        <v>337</v>
      </c>
      <c r="H16" s="334">
        <f t="shared" si="2"/>
        <v>0</v>
      </c>
      <c r="I16" s="295" t="s">
        <v>363</v>
      </c>
    </row>
    <row r="17" spans="1:9">
      <c r="A17" s="338" t="s">
        <v>386</v>
      </c>
      <c r="B17" s="332"/>
      <c r="C17" s="332"/>
      <c r="D17" s="332"/>
      <c r="E17" s="339" t="s">
        <v>387</v>
      </c>
      <c r="F17" s="340">
        <f>VLOOKUP(E17,listprice,2,0)</f>
        <v>0</v>
      </c>
      <c r="G17" s="333" t="s">
        <v>337</v>
      </c>
      <c r="H17" s="334">
        <f>IF(E17="เที่ยว",B17*C17*D17*F17,B17*D17*F17)</f>
        <v>0</v>
      </c>
      <c r="I17" s="296" t="s">
        <v>371</v>
      </c>
    </row>
    <row r="18" spans="1:9">
      <c r="A18" s="337" t="s">
        <v>332</v>
      </c>
      <c r="B18" s="332"/>
      <c r="C18" s="332"/>
      <c r="D18" s="363"/>
      <c r="E18" s="342" t="s">
        <v>335</v>
      </c>
      <c r="F18" s="364"/>
      <c r="G18" s="333" t="s">
        <v>337</v>
      </c>
      <c r="H18" s="334">
        <f>+B18*C18*F18</f>
        <v>0</v>
      </c>
      <c r="I18" s="296" t="s">
        <v>370</v>
      </c>
    </row>
    <row r="19" spans="1:9">
      <c r="A19" s="344" t="s">
        <v>333</v>
      </c>
      <c r="B19" s="348"/>
      <c r="C19" s="802"/>
      <c r="D19" s="803"/>
      <c r="E19" s="346" t="s">
        <v>336</v>
      </c>
      <c r="F19" s="365"/>
      <c r="G19" s="417" t="s">
        <v>337</v>
      </c>
      <c r="H19" s="405">
        <f>+B19*F19</f>
        <v>0</v>
      </c>
      <c r="I19" s="286" t="s">
        <v>372</v>
      </c>
    </row>
    <row r="20" spans="1:9">
      <c r="A20" s="283" t="s">
        <v>342</v>
      </c>
      <c r="B20" s="321"/>
      <c r="C20" s="321"/>
      <c r="D20" s="321"/>
      <c r="E20" s="360" t="s">
        <v>253</v>
      </c>
      <c r="F20" s="325"/>
      <c r="G20" s="325"/>
      <c r="H20" s="325">
        <f>SUM(H22:H28)</f>
        <v>0</v>
      </c>
      <c r="I20" s="352" t="s">
        <v>388</v>
      </c>
    </row>
    <row r="21" spans="1:9">
      <c r="A21" s="361" t="s">
        <v>101</v>
      </c>
      <c r="B21" s="332"/>
      <c r="C21" s="332"/>
      <c r="D21" s="362"/>
      <c r="E21" s="330"/>
      <c r="F21" s="330"/>
      <c r="G21" s="330"/>
      <c r="H21" s="334"/>
      <c r="I21" s="295"/>
    </row>
    <row r="22" spans="1:9">
      <c r="A22" s="331" t="s">
        <v>98</v>
      </c>
      <c r="B22" s="332"/>
      <c r="C22" s="332"/>
      <c r="D22" s="332"/>
      <c r="E22" s="333" t="s">
        <v>334</v>
      </c>
      <c r="F22" s="334">
        <v>600</v>
      </c>
      <c r="G22" s="333" t="s">
        <v>337</v>
      </c>
      <c r="H22" s="334">
        <f>+B22*C22*D22*F22</f>
        <v>0</v>
      </c>
      <c r="I22" s="295" t="s">
        <v>389</v>
      </c>
    </row>
    <row r="23" spans="1:9">
      <c r="A23" s="331" t="s">
        <v>96</v>
      </c>
      <c r="B23" s="332"/>
      <c r="C23" s="332"/>
      <c r="D23" s="332"/>
      <c r="E23" s="333" t="s">
        <v>334</v>
      </c>
      <c r="F23" s="334">
        <v>1200</v>
      </c>
      <c r="G23" s="333" t="s">
        <v>337</v>
      </c>
      <c r="H23" s="334">
        <f t="shared" ref="H23:H25" si="3">+B23*C23*D23*F23</f>
        <v>0</v>
      </c>
      <c r="I23" s="295" t="s">
        <v>390</v>
      </c>
    </row>
    <row r="24" spans="1:9">
      <c r="A24" s="337" t="s">
        <v>331</v>
      </c>
      <c r="B24" s="332"/>
      <c r="C24" s="332"/>
      <c r="D24" s="332"/>
      <c r="E24" s="333" t="s">
        <v>253</v>
      </c>
      <c r="F24" s="334">
        <v>150</v>
      </c>
      <c r="G24" s="333" t="s">
        <v>337</v>
      </c>
      <c r="H24" s="334">
        <f t="shared" si="3"/>
        <v>0</v>
      </c>
      <c r="I24" s="295" t="s">
        <v>362</v>
      </c>
    </row>
    <row r="25" spans="1:9">
      <c r="A25" s="337" t="s">
        <v>340</v>
      </c>
      <c r="B25" s="332"/>
      <c r="C25" s="332"/>
      <c r="D25" s="332"/>
      <c r="E25" s="333" t="s">
        <v>253</v>
      </c>
      <c r="F25" s="334">
        <v>70</v>
      </c>
      <c r="G25" s="333" t="s">
        <v>337</v>
      </c>
      <c r="H25" s="334">
        <f t="shared" si="3"/>
        <v>0</v>
      </c>
      <c r="I25" s="295" t="s">
        <v>363</v>
      </c>
    </row>
    <row r="26" spans="1:9">
      <c r="A26" s="338" t="s">
        <v>386</v>
      </c>
      <c r="B26" s="332"/>
      <c r="C26" s="332"/>
      <c r="D26" s="332"/>
      <c r="E26" s="339" t="s">
        <v>387</v>
      </c>
      <c r="F26" s="340">
        <f>VLOOKUP(E26,listprice,2,0)</f>
        <v>0</v>
      </c>
      <c r="G26" s="333" t="s">
        <v>337</v>
      </c>
      <c r="H26" s="334">
        <f>IF(E26="เที่ยว",B26*C26*D26*F26,B26*D26*F26)</f>
        <v>0</v>
      </c>
      <c r="I26" s="296" t="s">
        <v>371</v>
      </c>
    </row>
    <row r="27" spans="1:9">
      <c r="A27" s="337" t="s">
        <v>332</v>
      </c>
      <c r="B27" s="332"/>
      <c r="C27" s="332"/>
      <c r="D27" s="363"/>
      <c r="E27" s="342" t="s">
        <v>335</v>
      </c>
      <c r="F27" s="364"/>
      <c r="G27" s="333" t="s">
        <v>337</v>
      </c>
      <c r="H27" s="334">
        <f>+B27*C27*F27</f>
        <v>0</v>
      </c>
      <c r="I27" s="296" t="s">
        <v>370</v>
      </c>
    </row>
    <row r="28" spans="1:9">
      <c r="A28" s="344" t="s">
        <v>333</v>
      </c>
      <c r="B28" s="348"/>
      <c r="C28" s="802"/>
      <c r="D28" s="803"/>
      <c r="E28" s="346" t="s">
        <v>336</v>
      </c>
      <c r="F28" s="365"/>
      <c r="G28" s="417" t="s">
        <v>337</v>
      </c>
      <c r="H28" s="405">
        <f>+B28*F28</f>
        <v>0</v>
      </c>
      <c r="I28" s="286" t="s">
        <v>372</v>
      </c>
    </row>
    <row r="29" spans="1:9">
      <c r="A29" s="283" t="s">
        <v>343</v>
      </c>
      <c r="B29" s="321"/>
      <c r="C29" s="321"/>
      <c r="D29" s="321"/>
      <c r="E29" s="360" t="s">
        <v>253</v>
      </c>
      <c r="F29" s="325"/>
      <c r="G29" s="325"/>
      <c r="H29" s="325">
        <f>SUM(H31:H37)</f>
        <v>0</v>
      </c>
      <c r="I29" s="352" t="s">
        <v>388</v>
      </c>
    </row>
    <row r="30" spans="1:9">
      <c r="A30" s="361" t="s">
        <v>101</v>
      </c>
      <c r="B30" s="332"/>
      <c r="C30" s="332"/>
      <c r="D30" s="362"/>
      <c r="E30" s="330"/>
      <c r="F30" s="330"/>
      <c r="G30" s="330"/>
      <c r="H30" s="334"/>
      <c r="I30" s="295"/>
    </row>
    <row r="31" spans="1:9">
      <c r="A31" s="331" t="s">
        <v>98</v>
      </c>
      <c r="B31" s="332"/>
      <c r="C31" s="332"/>
      <c r="D31" s="332"/>
      <c r="E31" s="333" t="s">
        <v>334</v>
      </c>
      <c r="F31" s="334">
        <v>600</v>
      </c>
      <c r="G31" s="333" t="s">
        <v>337</v>
      </c>
      <c r="H31" s="334">
        <f>+B31*C31*D31*F31</f>
        <v>0</v>
      </c>
      <c r="I31" s="295" t="s">
        <v>389</v>
      </c>
    </row>
    <row r="32" spans="1:9">
      <c r="A32" s="331" t="s">
        <v>96</v>
      </c>
      <c r="B32" s="332"/>
      <c r="C32" s="332"/>
      <c r="D32" s="332"/>
      <c r="E32" s="333" t="s">
        <v>334</v>
      </c>
      <c r="F32" s="334">
        <v>1200</v>
      </c>
      <c r="G32" s="333" t="s">
        <v>337</v>
      </c>
      <c r="H32" s="334">
        <f t="shared" ref="H32:H34" si="4">+B32*C32*D32*F32</f>
        <v>0</v>
      </c>
      <c r="I32" s="295" t="s">
        <v>390</v>
      </c>
    </row>
    <row r="33" spans="1:9">
      <c r="A33" s="337" t="s">
        <v>331</v>
      </c>
      <c r="B33" s="332"/>
      <c r="C33" s="332"/>
      <c r="D33" s="332"/>
      <c r="E33" s="333" t="s">
        <v>253</v>
      </c>
      <c r="F33" s="334">
        <v>150</v>
      </c>
      <c r="G33" s="333" t="s">
        <v>337</v>
      </c>
      <c r="H33" s="334">
        <f t="shared" si="4"/>
        <v>0</v>
      </c>
      <c r="I33" s="295" t="s">
        <v>362</v>
      </c>
    </row>
    <row r="34" spans="1:9">
      <c r="A34" s="337" t="s">
        <v>340</v>
      </c>
      <c r="B34" s="332"/>
      <c r="C34" s="332"/>
      <c r="D34" s="332"/>
      <c r="E34" s="333" t="s">
        <v>253</v>
      </c>
      <c r="F34" s="334">
        <v>70</v>
      </c>
      <c r="G34" s="333" t="s">
        <v>337</v>
      </c>
      <c r="H34" s="334">
        <f t="shared" si="4"/>
        <v>0</v>
      </c>
      <c r="I34" s="295" t="s">
        <v>363</v>
      </c>
    </row>
    <row r="35" spans="1:9">
      <c r="A35" s="338" t="s">
        <v>386</v>
      </c>
      <c r="B35" s="332"/>
      <c r="C35" s="332"/>
      <c r="D35" s="332"/>
      <c r="E35" s="339" t="s">
        <v>387</v>
      </c>
      <c r="F35" s="340">
        <f>VLOOKUP(E35,listprice,2,0)</f>
        <v>0</v>
      </c>
      <c r="G35" s="333" t="s">
        <v>337</v>
      </c>
      <c r="H35" s="334">
        <f>IF(E35="เที่ยว",B35*C35*D35*F35,B35*D35*F35)</f>
        <v>0</v>
      </c>
      <c r="I35" s="296" t="s">
        <v>371</v>
      </c>
    </row>
    <row r="36" spans="1:9">
      <c r="A36" s="337" t="s">
        <v>332</v>
      </c>
      <c r="B36" s="332"/>
      <c r="C36" s="332"/>
      <c r="D36" s="363"/>
      <c r="E36" s="342" t="s">
        <v>335</v>
      </c>
      <c r="F36" s="364"/>
      <c r="G36" s="333" t="s">
        <v>337</v>
      </c>
      <c r="H36" s="334">
        <f>+B36*C36*F36</f>
        <v>0</v>
      </c>
      <c r="I36" s="296" t="s">
        <v>370</v>
      </c>
    </row>
    <row r="37" spans="1:9">
      <c r="A37" s="344" t="s">
        <v>333</v>
      </c>
      <c r="B37" s="348"/>
      <c r="C37" s="802"/>
      <c r="D37" s="803"/>
      <c r="E37" s="346" t="s">
        <v>336</v>
      </c>
      <c r="F37" s="365"/>
      <c r="G37" s="417" t="s">
        <v>337</v>
      </c>
      <c r="H37" s="405">
        <f>+B37*F37</f>
        <v>0</v>
      </c>
      <c r="I37" s="286" t="s">
        <v>372</v>
      </c>
    </row>
    <row r="38" spans="1:9">
      <c r="A38" s="283" t="s">
        <v>344</v>
      </c>
      <c r="B38" s="321"/>
      <c r="C38" s="321"/>
      <c r="D38" s="321"/>
      <c r="E38" s="360" t="s">
        <v>253</v>
      </c>
      <c r="F38" s="325"/>
      <c r="G38" s="325"/>
      <c r="H38" s="325">
        <f>SUM(H40:H46)</f>
        <v>0</v>
      </c>
      <c r="I38" s="352" t="s">
        <v>388</v>
      </c>
    </row>
    <row r="39" spans="1:9">
      <c r="A39" s="361" t="s">
        <v>101</v>
      </c>
      <c r="B39" s="332"/>
      <c r="C39" s="332"/>
      <c r="D39" s="362"/>
      <c r="E39" s="330"/>
      <c r="F39" s="330"/>
      <c r="G39" s="330"/>
      <c r="H39" s="334"/>
      <c r="I39" s="295"/>
    </row>
    <row r="40" spans="1:9">
      <c r="A40" s="331" t="s">
        <v>98</v>
      </c>
      <c r="B40" s="332"/>
      <c r="C40" s="332"/>
      <c r="D40" s="332"/>
      <c r="E40" s="333" t="s">
        <v>334</v>
      </c>
      <c r="F40" s="334">
        <v>600</v>
      </c>
      <c r="G40" s="333" t="s">
        <v>337</v>
      </c>
      <c r="H40" s="334">
        <f>+B40*C40*D40*F40</f>
        <v>0</v>
      </c>
      <c r="I40" s="295" t="s">
        <v>389</v>
      </c>
    </row>
    <row r="41" spans="1:9">
      <c r="A41" s="331" t="s">
        <v>96</v>
      </c>
      <c r="B41" s="332"/>
      <c r="C41" s="332"/>
      <c r="D41" s="332"/>
      <c r="E41" s="333" t="s">
        <v>334</v>
      </c>
      <c r="F41" s="334">
        <v>1200</v>
      </c>
      <c r="G41" s="333" t="s">
        <v>337</v>
      </c>
      <c r="H41" s="334">
        <f t="shared" ref="H41:H43" si="5">+B41*C41*D41*F41</f>
        <v>0</v>
      </c>
      <c r="I41" s="295" t="s">
        <v>390</v>
      </c>
    </row>
    <row r="42" spans="1:9">
      <c r="A42" s="337" t="s">
        <v>331</v>
      </c>
      <c r="B42" s="332"/>
      <c r="C42" s="332"/>
      <c r="D42" s="332"/>
      <c r="E42" s="333" t="s">
        <v>253</v>
      </c>
      <c r="F42" s="334">
        <v>150</v>
      </c>
      <c r="G42" s="333" t="s">
        <v>337</v>
      </c>
      <c r="H42" s="334">
        <f t="shared" si="5"/>
        <v>0</v>
      </c>
      <c r="I42" s="295" t="s">
        <v>362</v>
      </c>
    </row>
    <row r="43" spans="1:9">
      <c r="A43" s="337" t="s">
        <v>340</v>
      </c>
      <c r="B43" s="332"/>
      <c r="C43" s="332"/>
      <c r="D43" s="332"/>
      <c r="E43" s="333" t="s">
        <v>253</v>
      </c>
      <c r="F43" s="334">
        <v>70</v>
      </c>
      <c r="G43" s="333" t="s">
        <v>337</v>
      </c>
      <c r="H43" s="334">
        <f t="shared" si="5"/>
        <v>0</v>
      </c>
      <c r="I43" s="295" t="s">
        <v>363</v>
      </c>
    </row>
    <row r="44" spans="1:9">
      <c r="A44" s="338" t="s">
        <v>386</v>
      </c>
      <c r="B44" s="332"/>
      <c r="C44" s="332"/>
      <c r="D44" s="332"/>
      <c r="E44" s="339" t="s">
        <v>387</v>
      </c>
      <c r="F44" s="340">
        <f>VLOOKUP(E44,listprice,2,0)</f>
        <v>0</v>
      </c>
      <c r="G44" s="333" t="s">
        <v>337</v>
      </c>
      <c r="H44" s="334">
        <f>IF(E44="เที่ยว",B44*C44*D44*F44,B44*D44*F44)</f>
        <v>0</v>
      </c>
      <c r="I44" s="296" t="s">
        <v>371</v>
      </c>
    </row>
    <row r="45" spans="1:9">
      <c r="A45" s="337" t="s">
        <v>332</v>
      </c>
      <c r="B45" s="332"/>
      <c r="C45" s="332"/>
      <c r="D45" s="363"/>
      <c r="E45" s="342" t="s">
        <v>335</v>
      </c>
      <c r="F45" s="364"/>
      <c r="G45" s="333" t="s">
        <v>337</v>
      </c>
      <c r="H45" s="334">
        <f>+B45*C45*F45</f>
        <v>0</v>
      </c>
      <c r="I45" s="296" t="s">
        <v>370</v>
      </c>
    </row>
    <row r="46" spans="1:9">
      <c r="A46" s="344" t="s">
        <v>333</v>
      </c>
      <c r="B46" s="348"/>
      <c r="C46" s="802"/>
      <c r="D46" s="803"/>
      <c r="E46" s="346" t="s">
        <v>336</v>
      </c>
      <c r="F46" s="365"/>
      <c r="G46" s="417" t="s">
        <v>337</v>
      </c>
      <c r="H46" s="405">
        <f>+B46*F46</f>
        <v>0</v>
      </c>
      <c r="I46" s="286" t="s">
        <v>372</v>
      </c>
    </row>
    <row r="47" spans="1:9">
      <c r="A47" s="283" t="s">
        <v>345</v>
      </c>
      <c r="B47" s="321"/>
      <c r="C47" s="321"/>
      <c r="D47" s="321"/>
      <c r="E47" s="360" t="s">
        <v>253</v>
      </c>
      <c r="F47" s="325"/>
      <c r="G47" s="325"/>
      <c r="H47" s="325">
        <f>SUM(H49:H55)</f>
        <v>0</v>
      </c>
      <c r="I47" s="352" t="s">
        <v>388</v>
      </c>
    </row>
    <row r="48" spans="1:9">
      <c r="A48" s="361" t="s">
        <v>101</v>
      </c>
      <c r="B48" s="332"/>
      <c r="C48" s="332"/>
      <c r="D48" s="362"/>
      <c r="E48" s="330"/>
      <c r="F48" s="330"/>
      <c r="G48" s="330"/>
      <c r="H48" s="334"/>
      <c r="I48" s="295"/>
    </row>
    <row r="49" spans="1:9">
      <c r="A49" s="331" t="s">
        <v>98</v>
      </c>
      <c r="B49" s="332"/>
      <c r="C49" s="332"/>
      <c r="D49" s="332"/>
      <c r="E49" s="333" t="s">
        <v>334</v>
      </c>
      <c r="F49" s="334">
        <v>600</v>
      </c>
      <c r="G49" s="333" t="s">
        <v>337</v>
      </c>
      <c r="H49" s="334">
        <f>+B49*C49*D49*F49</f>
        <v>0</v>
      </c>
      <c r="I49" s="295" t="s">
        <v>389</v>
      </c>
    </row>
    <row r="50" spans="1:9">
      <c r="A50" s="331" t="s">
        <v>96</v>
      </c>
      <c r="B50" s="332"/>
      <c r="C50" s="332"/>
      <c r="D50" s="332"/>
      <c r="E50" s="333" t="s">
        <v>334</v>
      </c>
      <c r="F50" s="334">
        <v>1200</v>
      </c>
      <c r="G50" s="333" t="s">
        <v>337</v>
      </c>
      <c r="H50" s="334">
        <f t="shared" ref="H50:H52" si="6">+B50*C50*D50*F50</f>
        <v>0</v>
      </c>
      <c r="I50" s="295" t="s">
        <v>390</v>
      </c>
    </row>
    <row r="51" spans="1:9">
      <c r="A51" s="337" t="s">
        <v>331</v>
      </c>
      <c r="B51" s="332"/>
      <c r="C51" s="332"/>
      <c r="D51" s="332"/>
      <c r="E51" s="333" t="s">
        <v>253</v>
      </c>
      <c r="F51" s="334">
        <v>150</v>
      </c>
      <c r="G51" s="333" t="s">
        <v>337</v>
      </c>
      <c r="H51" s="334">
        <f t="shared" si="6"/>
        <v>0</v>
      </c>
      <c r="I51" s="295" t="s">
        <v>362</v>
      </c>
    </row>
    <row r="52" spans="1:9">
      <c r="A52" s="337" t="s">
        <v>340</v>
      </c>
      <c r="B52" s="332"/>
      <c r="C52" s="332"/>
      <c r="D52" s="332"/>
      <c r="E52" s="333" t="s">
        <v>253</v>
      </c>
      <c r="F52" s="334">
        <v>70</v>
      </c>
      <c r="G52" s="333" t="s">
        <v>337</v>
      </c>
      <c r="H52" s="334">
        <f t="shared" si="6"/>
        <v>0</v>
      </c>
      <c r="I52" s="295" t="s">
        <v>363</v>
      </c>
    </row>
    <row r="53" spans="1:9">
      <c r="A53" s="338" t="s">
        <v>386</v>
      </c>
      <c r="B53" s="332"/>
      <c r="C53" s="332"/>
      <c r="D53" s="332"/>
      <c r="E53" s="339" t="s">
        <v>387</v>
      </c>
      <c r="F53" s="340">
        <f>VLOOKUP(E53,listprice,2,0)</f>
        <v>0</v>
      </c>
      <c r="G53" s="333" t="s">
        <v>337</v>
      </c>
      <c r="H53" s="334">
        <f>IF(E53="เที่ยว",B53*C53*D53*F53,B53*D53*F53)</f>
        <v>0</v>
      </c>
      <c r="I53" s="296" t="s">
        <v>371</v>
      </c>
    </row>
    <row r="54" spans="1:9">
      <c r="A54" s="337" t="s">
        <v>332</v>
      </c>
      <c r="B54" s="332"/>
      <c r="C54" s="332"/>
      <c r="D54" s="363"/>
      <c r="E54" s="342" t="s">
        <v>335</v>
      </c>
      <c r="F54" s="364"/>
      <c r="G54" s="333" t="s">
        <v>337</v>
      </c>
      <c r="H54" s="334">
        <f>+B54*C54*F54</f>
        <v>0</v>
      </c>
      <c r="I54" s="296" t="s">
        <v>370</v>
      </c>
    </row>
    <row r="55" spans="1:9">
      <c r="A55" s="344" t="s">
        <v>333</v>
      </c>
      <c r="B55" s="348"/>
      <c r="C55" s="802"/>
      <c r="D55" s="803"/>
      <c r="E55" s="346" t="s">
        <v>336</v>
      </c>
      <c r="F55" s="365"/>
      <c r="G55" s="417" t="s">
        <v>337</v>
      </c>
      <c r="H55" s="405">
        <f>+B55*F55</f>
        <v>0</v>
      </c>
      <c r="I55" s="286" t="s">
        <v>372</v>
      </c>
    </row>
    <row r="56" spans="1:9">
      <c r="A56" s="283" t="s">
        <v>346</v>
      </c>
      <c r="B56" s="321"/>
      <c r="C56" s="321"/>
      <c r="D56" s="321"/>
      <c r="E56" s="360" t="s">
        <v>253</v>
      </c>
      <c r="F56" s="325"/>
      <c r="G56" s="325"/>
      <c r="H56" s="325">
        <f>SUM(H58:H64)</f>
        <v>0</v>
      </c>
      <c r="I56" s="352" t="s">
        <v>388</v>
      </c>
    </row>
    <row r="57" spans="1:9">
      <c r="A57" s="361" t="s">
        <v>101</v>
      </c>
      <c r="B57" s="332"/>
      <c r="C57" s="332"/>
      <c r="D57" s="362"/>
      <c r="E57" s="330"/>
      <c r="F57" s="330"/>
      <c r="G57" s="330"/>
      <c r="H57" s="334"/>
      <c r="I57" s="295"/>
    </row>
    <row r="58" spans="1:9">
      <c r="A58" s="331" t="s">
        <v>98</v>
      </c>
      <c r="B58" s="332"/>
      <c r="C58" s="332"/>
      <c r="D58" s="332"/>
      <c r="E58" s="333" t="s">
        <v>334</v>
      </c>
      <c r="F58" s="334">
        <v>600</v>
      </c>
      <c r="G58" s="333" t="s">
        <v>337</v>
      </c>
      <c r="H58" s="334">
        <f>+B58*C58*D58*F58</f>
        <v>0</v>
      </c>
      <c r="I58" s="295" t="s">
        <v>389</v>
      </c>
    </row>
    <row r="59" spans="1:9">
      <c r="A59" s="331" t="s">
        <v>96</v>
      </c>
      <c r="B59" s="332"/>
      <c r="C59" s="332"/>
      <c r="D59" s="332"/>
      <c r="E59" s="333" t="s">
        <v>334</v>
      </c>
      <c r="F59" s="334">
        <v>1200</v>
      </c>
      <c r="G59" s="333" t="s">
        <v>337</v>
      </c>
      <c r="H59" s="334">
        <f t="shared" ref="H59:H61" si="7">+B59*C59*D59*F59</f>
        <v>0</v>
      </c>
      <c r="I59" s="295" t="s">
        <v>390</v>
      </c>
    </row>
    <row r="60" spans="1:9">
      <c r="A60" s="337" t="s">
        <v>331</v>
      </c>
      <c r="B60" s="332"/>
      <c r="C60" s="332"/>
      <c r="D60" s="332"/>
      <c r="E60" s="333" t="s">
        <v>253</v>
      </c>
      <c r="F60" s="334">
        <v>150</v>
      </c>
      <c r="G60" s="333" t="s">
        <v>337</v>
      </c>
      <c r="H60" s="334">
        <f t="shared" si="7"/>
        <v>0</v>
      </c>
      <c r="I60" s="295" t="s">
        <v>362</v>
      </c>
    </row>
    <row r="61" spans="1:9">
      <c r="A61" s="337" t="s">
        <v>340</v>
      </c>
      <c r="B61" s="332"/>
      <c r="C61" s="332"/>
      <c r="D61" s="332"/>
      <c r="E61" s="333" t="s">
        <v>253</v>
      </c>
      <c r="F61" s="334">
        <v>70</v>
      </c>
      <c r="G61" s="333" t="s">
        <v>337</v>
      </c>
      <c r="H61" s="334">
        <f t="shared" si="7"/>
        <v>0</v>
      </c>
      <c r="I61" s="295" t="s">
        <v>363</v>
      </c>
    </row>
    <row r="62" spans="1:9">
      <c r="A62" s="338" t="s">
        <v>386</v>
      </c>
      <c r="B62" s="332"/>
      <c r="C62" s="332"/>
      <c r="D62" s="332"/>
      <c r="E62" s="339" t="s">
        <v>387</v>
      </c>
      <c r="F62" s="340">
        <f>VLOOKUP(E62,listprice,2,0)</f>
        <v>0</v>
      </c>
      <c r="G62" s="333" t="s">
        <v>337</v>
      </c>
      <c r="H62" s="334">
        <f>IF(E62="เที่ยว",B62*C62*D62*F62,B62*D62*F62)</f>
        <v>0</v>
      </c>
      <c r="I62" s="296" t="s">
        <v>371</v>
      </c>
    </row>
    <row r="63" spans="1:9">
      <c r="A63" s="337" t="s">
        <v>332</v>
      </c>
      <c r="B63" s="332"/>
      <c r="C63" s="332"/>
      <c r="D63" s="363"/>
      <c r="E63" s="342" t="s">
        <v>335</v>
      </c>
      <c r="F63" s="364"/>
      <c r="G63" s="333" t="s">
        <v>337</v>
      </c>
      <c r="H63" s="334">
        <f>+B63*C63*F63</f>
        <v>0</v>
      </c>
      <c r="I63" s="296" t="s">
        <v>370</v>
      </c>
    </row>
    <row r="64" spans="1:9">
      <c r="A64" s="344" t="s">
        <v>333</v>
      </c>
      <c r="B64" s="348"/>
      <c r="C64" s="802"/>
      <c r="D64" s="803"/>
      <c r="E64" s="346" t="s">
        <v>336</v>
      </c>
      <c r="F64" s="365"/>
      <c r="G64" s="417" t="s">
        <v>337</v>
      </c>
      <c r="H64" s="405">
        <f>+B64*F64</f>
        <v>0</v>
      </c>
      <c r="I64" s="286" t="s">
        <v>372</v>
      </c>
    </row>
    <row r="65" spans="1:9">
      <c r="A65" s="283" t="s">
        <v>347</v>
      </c>
      <c r="B65" s="321"/>
      <c r="C65" s="321"/>
      <c r="D65" s="321"/>
      <c r="E65" s="360" t="s">
        <v>253</v>
      </c>
      <c r="F65" s="325"/>
      <c r="G65" s="325"/>
      <c r="H65" s="325">
        <f>SUM(H67:H73)</f>
        <v>0</v>
      </c>
      <c r="I65" s="352" t="s">
        <v>388</v>
      </c>
    </row>
    <row r="66" spans="1:9">
      <c r="A66" s="361" t="s">
        <v>101</v>
      </c>
      <c r="B66" s="332"/>
      <c r="C66" s="332"/>
      <c r="D66" s="362"/>
      <c r="E66" s="330"/>
      <c r="F66" s="330"/>
      <c r="G66" s="330"/>
      <c r="H66" s="334"/>
      <c r="I66" s="295"/>
    </row>
    <row r="67" spans="1:9">
      <c r="A67" s="331" t="s">
        <v>98</v>
      </c>
      <c r="B67" s="332"/>
      <c r="C67" s="332"/>
      <c r="D67" s="332"/>
      <c r="E67" s="333" t="s">
        <v>334</v>
      </c>
      <c r="F67" s="334">
        <v>600</v>
      </c>
      <c r="G67" s="333" t="s">
        <v>337</v>
      </c>
      <c r="H67" s="334">
        <f>+B67*C67*D67*F67</f>
        <v>0</v>
      </c>
      <c r="I67" s="295" t="s">
        <v>389</v>
      </c>
    </row>
    <row r="68" spans="1:9">
      <c r="A68" s="331" t="s">
        <v>96</v>
      </c>
      <c r="B68" s="332"/>
      <c r="C68" s="332"/>
      <c r="D68" s="332"/>
      <c r="E68" s="333" t="s">
        <v>334</v>
      </c>
      <c r="F68" s="334">
        <v>1200</v>
      </c>
      <c r="G68" s="333" t="s">
        <v>337</v>
      </c>
      <c r="H68" s="334">
        <f t="shared" ref="H68:H70" si="8">+B68*C68*D68*F68</f>
        <v>0</v>
      </c>
      <c r="I68" s="295" t="s">
        <v>390</v>
      </c>
    </row>
    <row r="69" spans="1:9">
      <c r="A69" s="337" t="s">
        <v>331</v>
      </c>
      <c r="B69" s="332"/>
      <c r="C69" s="332"/>
      <c r="D69" s="332"/>
      <c r="E69" s="333" t="s">
        <v>253</v>
      </c>
      <c r="F69" s="334">
        <v>150</v>
      </c>
      <c r="G69" s="333" t="s">
        <v>337</v>
      </c>
      <c r="H69" s="334">
        <f t="shared" si="8"/>
        <v>0</v>
      </c>
      <c r="I69" s="295" t="s">
        <v>362</v>
      </c>
    </row>
    <row r="70" spans="1:9">
      <c r="A70" s="337" t="s">
        <v>340</v>
      </c>
      <c r="B70" s="332"/>
      <c r="C70" s="332"/>
      <c r="D70" s="332"/>
      <c r="E70" s="333" t="s">
        <v>253</v>
      </c>
      <c r="F70" s="334">
        <v>70</v>
      </c>
      <c r="G70" s="333" t="s">
        <v>337</v>
      </c>
      <c r="H70" s="334">
        <f t="shared" si="8"/>
        <v>0</v>
      </c>
      <c r="I70" s="295" t="s">
        <v>363</v>
      </c>
    </row>
    <row r="71" spans="1:9">
      <c r="A71" s="338" t="s">
        <v>386</v>
      </c>
      <c r="B71" s="332"/>
      <c r="C71" s="332"/>
      <c r="D71" s="332"/>
      <c r="E71" s="339" t="s">
        <v>387</v>
      </c>
      <c r="F71" s="340">
        <f>VLOOKUP(E71,listprice,2,0)</f>
        <v>0</v>
      </c>
      <c r="G71" s="333" t="s">
        <v>337</v>
      </c>
      <c r="H71" s="334">
        <f>IF(E71="เที่ยว",B71*C71*D71*F71,B71*D71*F71)</f>
        <v>0</v>
      </c>
      <c r="I71" s="296" t="s">
        <v>371</v>
      </c>
    </row>
    <row r="72" spans="1:9">
      <c r="A72" s="337" t="s">
        <v>332</v>
      </c>
      <c r="B72" s="332"/>
      <c r="C72" s="332"/>
      <c r="D72" s="363"/>
      <c r="E72" s="342" t="s">
        <v>335</v>
      </c>
      <c r="F72" s="364"/>
      <c r="G72" s="333" t="s">
        <v>337</v>
      </c>
      <c r="H72" s="334">
        <f>+B72*C72*F72</f>
        <v>0</v>
      </c>
      <c r="I72" s="296" t="s">
        <v>370</v>
      </c>
    </row>
    <row r="73" spans="1:9">
      <c r="A73" s="344" t="s">
        <v>333</v>
      </c>
      <c r="B73" s="348"/>
      <c r="C73" s="802"/>
      <c r="D73" s="803"/>
      <c r="E73" s="346" t="s">
        <v>336</v>
      </c>
      <c r="F73" s="365"/>
      <c r="G73" s="417" t="s">
        <v>337</v>
      </c>
      <c r="H73" s="405">
        <f>+B73*F73</f>
        <v>0</v>
      </c>
      <c r="I73" s="286" t="s">
        <v>372</v>
      </c>
    </row>
    <row r="74" spans="1:9">
      <c r="A74" s="283" t="s">
        <v>348</v>
      </c>
      <c r="B74" s="321"/>
      <c r="C74" s="321"/>
      <c r="D74" s="321"/>
      <c r="E74" s="360" t="s">
        <v>253</v>
      </c>
      <c r="F74" s="325"/>
      <c r="G74" s="325"/>
      <c r="H74" s="325">
        <f>SUM(H76:H82)</f>
        <v>0</v>
      </c>
      <c r="I74" s="352" t="s">
        <v>388</v>
      </c>
    </row>
    <row r="75" spans="1:9">
      <c r="A75" s="361" t="s">
        <v>101</v>
      </c>
      <c r="B75" s="332"/>
      <c r="C75" s="332"/>
      <c r="D75" s="362"/>
      <c r="E75" s="330"/>
      <c r="F75" s="330"/>
      <c r="G75" s="330"/>
      <c r="H75" s="334"/>
      <c r="I75" s="295"/>
    </row>
    <row r="76" spans="1:9">
      <c r="A76" s="331" t="s">
        <v>98</v>
      </c>
      <c r="B76" s="332"/>
      <c r="C76" s="332"/>
      <c r="D76" s="332"/>
      <c r="E76" s="333" t="s">
        <v>334</v>
      </c>
      <c r="F76" s="334">
        <v>600</v>
      </c>
      <c r="G76" s="333" t="s">
        <v>337</v>
      </c>
      <c r="H76" s="334">
        <f>+B76*C76*D76*F76</f>
        <v>0</v>
      </c>
      <c r="I76" s="295" t="s">
        <v>389</v>
      </c>
    </row>
    <row r="77" spans="1:9">
      <c r="A77" s="331" t="s">
        <v>96</v>
      </c>
      <c r="B77" s="332"/>
      <c r="C77" s="332"/>
      <c r="D77" s="332"/>
      <c r="E77" s="333" t="s">
        <v>334</v>
      </c>
      <c r="F77" s="334">
        <v>1200</v>
      </c>
      <c r="G77" s="333" t="s">
        <v>337</v>
      </c>
      <c r="H77" s="334">
        <f t="shared" ref="H77:H79" si="9">+B77*C77*D77*F77</f>
        <v>0</v>
      </c>
      <c r="I77" s="295" t="s">
        <v>390</v>
      </c>
    </row>
    <row r="78" spans="1:9">
      <c r="A78" s="337" t="s">
        <v>331</v>
      </c>
      <c r="B78" s="332"/>
      <c r="C78" s="332"/>
      <c r="D78" s="332"/>
      <c r="E78" s="333" t="s">
        <v>253</v>
      </c>
      <c r="F78" s="334">
        <v>150</v>
      </c>
      <c r="G78" s="333" t="s">
        <v>337</v>
      </c>
      <c r="H78" s="334">
        <f t="shared" si="9"/>
        <v>0</v>
      </c>
      <c r="I78" s="295" t="s">
        <v>362</v>
      </c>
    </row>
    <row r="79" spans="1:9">
      <c r="A79" s="337" t="s">
        <v>340</v>
      </c>
      <c r="B79" s="332"/>
      <c r="C79" s="332"/>
      <c r="D79" s="332"/>
      <c r="E79" s="333" t="s">
        <v>253</v>
      </c>
      <c r="F79" s="334">
        <v>70</v>
      </c>
      <c r="G79" s="333" t="s">
        <v>337</v>
      </c>
      <c r="H79" s="334">
        <f t="shared" si="9"/>
        <v>0</v>
      </c>
      <c r="I79" s="295" t="s">
        <v>363</v>
      </c>
    </row>
    <row r="80" spans="1:9">
      <c r="A80" s="338" t="s">
        <v>386</v>
      </c>
      <c r="B80" s="332"/>
      <c r="C80" s="332"/>
      <c r="D80" s="332"/>
      <c r="E80" s="339" t="s">
        <v>387</v>
      </c>
      <c r="F80" s="340">
        <f>VLOOKUP(E80,listprice,2,0)</f>
        <v>0</v>
      </c>
      <c r="G80" s="333" t="s">
        <v>337</v>
      </c>
      <c r="H80" s="334">
        <f>IF(E80="เที่ยว",B80*C80*D80*F80,B80*D80*F80)</f>
        <v>0</v>
      </c>
      <c r="I80" s="296" t="s">
        <v>371</v>
      </c>
    </row>
    <row r="81" spans="1:9">
      <c r="A81" s="337" t="s">
        <v>332</v>
      </c>
      <c r="B81" s="332"/>
      <c r="C81" s="332"/>
      <c r="D81" s="363"/>
      <c r="E81" s="342" t="s">
        <v>335</v>
      </c>
      <c r="F81" s="364"/>
      <c r="G81" s="333" t="s">
        <v>337</v>
      </c>
      <c r="H81" s="334">
        <f>+B81*C81*F81</f>
        <v>0</v>
      </c>
      <c r="I81" s="296" t="s">
        <v>370</v>
      </c>
    </row>
    <row r="82" spans="1:9">
      <c r="A82" s="344" t="s">
        <v>333</v>
      </c>
      <c r="B82" s="348"/>
      <c r="C82" s="802"/>
      <c r="D82" s="803"/>
      <c r="E82" s="346" t="s">
        <v>336</v>
      </c>
      <c r="F82" s="365"/>
      <c r="G82" s="417" t="s">
        <v>337</v>
      </c>
      <c r="H82" s="405">
        <f>+B82*F82</f>
        <v>0</v>
      </c>
      <c r="I82" s="286" t="s">
        <v>372</v>
      </c>
    </row>
    <row r="83" spans="1:9">
      <c r="A83" s="283" t="s">
        <v>349</v>
      </c>
      <c r="B83" s="321"/>
      <c r="C83" s="321"/>
      <c r="D83" s="321"/>
      <c r="E83" s="360" t="s">
        <v>253</v>
      </c>
      <c r="F83" s="325"/>
      <c r="G83" s="325"/>
      <c r="H83" s="325">
        <f>SUM(H85:H91)</f>
        <v>0</v>
      </c>
      <c r="I83" s="352" t="s">
        <v>388</v>
      </c>
    </row>
    <row r="84" spans="1:9">
      <c r="A84" s="361" t="s">
        <v>101</v>
      </c>
      <c r="B84" s="332"/>
      <c r="C84" s="332"/>
      <c r="D84" s="362"/>
      <c r="E84" s="330"/>
      <c r="F84" s="330"/>
      <c r="G84" s="330"/>
      <c r="H84" s="334"/>
      <c r="I84" s="295"/>
    </row>
    <row r="85" spans="1:9">
      <c r="A85" s="331" t="s">
        <v>98</v>
      </c>
      <c r="B85" s="332"/>
      <c r="C85" s="332"/>
      <c r="D85" s="332"/>
      <c r="E85" s="333" t="s">
        <v>334</v>
      </c>
      <c r="F85" s="334">
        <v>600</v>
      </c>
      <c r="G85" s="333" t="s">
        <v>337</v>
      </c>
      <c r="H85" s="334">
        <f>+B85*C85*D85*F85</f>
        <v>0</v>
      </c>
      <c r="I85" s="295" t="s">
        <v>389</v>
      </c>
    </row>
    <row r="86" spans="1:9">
      <c r="A86" s="331" t="s">
        <v>96</v>
      </c>
      <c r="B86" s="332"/>
      <c r="C86" s="332"/>
      <c r="D86" s="332"/>
      <c r="E86" s="333" t="s">
        <v>334</v>
      </c>
      <c r="F86" s="334">
        <v>1200</v>
      </c>
      <c r="G86" s="333" t="s">
        <v>337</v>
      </c>
      <c r="H86" s="334">
        <f t="shared" ref="H86:H88" si="10">+B86*C86*D86*F86</f>
        <v>0</v>
      </c>
      <c r="I86" s="295" t="s">
        <v>390</v>
      </c>
    </row>
    <row r="87" spans="1:9">
      <c r="A87" s="337" t="s">
        <v>331</v>
      </c>
      <c r="B87" s="332"/>
      <c r="C87" s="332"/>
      <c r="D87" s="332"/>
      <c r="E87" s="333" t="s">
        <v>253</v>
      </c>
      <c r="F87" s="334">
        <v>150</v>
      </c>
      <c r="G87" s="333" t="s">
        <v>337</v>
      </c>
      <c r="H87" s="334">
        <f t="shared" si="10"/>
        <v>0</v>
      </c>
      <c r="I87" s="295" t="s">
        <v>362</v>
      </c>
    </row>
    <row r="88" spans="1:9">
      <c r="A88" s="337" t="s">
        <v>340</v>
      </c>
      <c r="B88" s="332"/>
      <c r="C88" s="332"/>
      <c r="D88" s="332"/>
      <c r="E88" s="333" t="s">
        <v>253</v>
      </c>
      <c r="F88" s="334">
        <v>70</v>
      </c>
      <c r="G88" s="333" t="s">
        <v>337</v>
      </c>
      <c r="H88" s="334">
        <f t="shared" si="10"/>
        <v>0</v>
      </c>
      <c r="I88" s="295" t="s">
        <v>363</v>
      </c>
    </row>
    <row r="89" spans="1:9">
      <c r="A89" s="338" t="s">
        <v>386</v>
      </c>
      <c r="B89" s="332"/>
      <c r="C89" s="332"/>
      <c r="D89" s="332"/>
      <c r="E89" s="339" t="s">
        <v>387</v>
      </c>
      <c r="F89" s="340">
        <f>VLOOKUP(E89,listprice,2,0)</f>
        <v>0</v>
      </c>
      <c r="G89" s="333" t="s">
        <v>337</v>
      </c>
      <c r="H89" s="334">
        <f>IF(E89="เที่ยว",B89*C89*D89*F89,B89*D89*F89)</f>
        <v>0</v>
      </c>
      <c r="I89" s="296" t="s">
        <v>371</v>
      </c>
    </row>
    <row r="90" spans="1:9">
      <c r="A90" s="337" t="s">
        <v>332</v>
      </c>
      <c r="B90" s="332"/>
      <c r="C90" s="332"/>
      <c r="D90" s="363"/>
      <c r="E90" s="342" t="s">
        <v>335</v>
      </c>
      <c r="F90" s="364"/>
      <c r="G90" s="333" t="s">
        <v>337</v>
      </c>
      <c r="H90" s="334">
        <f>+B90*C90*F90</f>
        <v>0</v>
      </c>
      <c r="I90" s="296" t="s">
        <v>370</v>
      </c>
    </row>
    <row r="91" spans="1:9">
      <c r="A91" s="344" t="s">
        <v>333</v>
      </c>
      <c r="B91" s="348"/>
      <c r="C91" s="802"/>
      <c r="D91" s="803"/>
      <c r="E91" s="346" t="s">
        <v>336</v>
      </c>
      <c r="F91" s="365"/>
      <c r="G91" s="417" t="s">
        <v>337</v>
      </c>
      <c r="H91" s="405">
        <f>+B91*F91</f>
        <v>0</v>
      </c>
      <c r="I91" s="286" t="s">
        <v>372</v>
      </c>
    </row>
    <row r="92" spans="1:9">
      <c r="A92" s="283" t="s">
        <v>350</v>
      </c>
      <c r="B92" s="321"/>
      <c r="C92" s="321"/>
      <c r="D92" s="321"/>
      <c r="E92" s="360" t="s">
        <v>253</v>
      </c>
      <c r="F92" s="325"/>
      <c r="G92" s="325"/>
      <c r="H92" s="325">
        <f>SUM(H94:H100)</f>
        <v>0</v>
      </c>
      <c r="I92" s="352" t="s">
        <v>388</v>
      </c>
    </row>
    <row r="93" spans="1:9">
      <c r="A93" s="361" t="s">
        <v>101</v>
      </c>
      <c r="B93" s="332"/>
      <c r="C93" s="332"/>
      <c r="D93" s="362"/>
      <c r="E93" s="330"/>
      <c r="F93" s="330"/>
      <c r="G93" s="330"/>
      <c r="H93" s="334"/>
      <c r="I93" s="295"/>
    </row>
    <row r="94" spans="1:9">
      <c r="A94" s="331" t="s">
        <v>98</v>
      </c>
      <c r="B94" s="332"/>
      <c r="C94" s="332"/>
      <c r="D94" s="332"/>
      <c r="E94" s="333" t="s">
        <v>334</v>
      </c>
      <c r="F94" s="334">
        <v>600</v>
      </c>
      <c r="G94" s="333" t="s">
        <v>337</v>
      </c>
      <c r="H94" s="334">
        <f>+B94*C94*D94*F94</f>
        <v>0</v>
      </c>
      <c r="I94" s="295" t="s">
        <v>389</v>
      </c>
    </row>
    <row r="95" spans="1:9">
      <c r="A95" s="331" t="s">
        <v>96</v>
      </c>
      <c r="B95" s="332"/>
      <c r="C95" s="332"/>
      <c r="D95" s="332"/>
      <c r="E95" s="333" t="s">
        <v>334</v>
      </c>
      <c r="F95" s="334">
        <v>1200</v>
      </c>
      <c r="G95" s="333" t="s">
        <v>337</v>
      </c>
      <c r="H95" s="334">
        <f t="shared" ref="H95:H97" si="11">+B95*C95*D95*F95</f>
        <v>0</v>
      </c>
      <c r="I95" s="295" t="s">
        <v>390</v>
      </c>
    </row>
    <row r="96" spans="1:9">
      <c r="A96" s="337" t="s">
        <v>331</v>
      </c>
      <c r="B96" s="332"/>
      <c r="C96" s="332"/>
      <c r="D96" s="332"/>
      <c r="E96" s="333" t="s">
        <v>253</v>
      </c>
      <c r="F96" s="334">
        <v>150</v>
      </c>
      <c r="G96" s="333" t="s">
        <v>337</v>
      </c>
      <c r="H96" s="334">
        <f t="shared" si="11"/>
        <v>0</v>
      </c>
      <c r="I96" s="295" t="s">
        <v>362</v>
      </c>
    </row>
    <row r="97" spans="1:9">
      <c r="A97" s="337" t="s">
        <v>340</v>
      </c>
      <c r="B97" s="332"/>
      <c r="C97" s="332"/>
      <c r="D97" s="332"/>
      <c r="E97" s="333" t="s">
        <v>253</v>
      </c>
      <c r="F97" s="334">
        <v>70</v>
      </c>
      <c r="G97" s="333" t="s">
        <v>337</v>
      </c>
      <c r="H97" s="334">
        <f t="shared" si="11"/>
        <v>0</v>
      </c>
      <c r="I97" s="295" t="s">
        <v>363</v>
      </c>
    </row>
    <row r="98" spans="1:9">
      <c r="A98" s="338" t="s">
        <v>386</v>
      </c>
      <c r="B98" s="332"/>
      <c r="C98" s="332"/>
      <c r="D98" s="332"/>
      <c r="E98" s="339" t="s">
        <v>387</v>
      </c>
      <c r="F98" s="340">
        <f>VLOOKUP(E98,listprice,2,0)</f>
        <v>0</v>
      </c>
      <c r="G98" s="333" t="s">
        <v>337</v>
      </c>
      <c r="H98" s="334">
        <f>IF(E98="เที่ยว",B98*C98*D98*F98,B98*D98*F98)</f>
        <v>0</v>
      </c>
      <c r="I98" s="296" t="s">
        <v>371</v>
      </c>
    </row>
    <row r="99" spans="1:9">
      <c r="A99" s="337" t="s">
        <v>332</v>
      </c>
      <c r="B99" s="332"/>
      <c r="C99" s="332"/>
      <c r="D99" s="363"/>
      <c r="E99" s="342" t="s">
        <v>335</v>
      </c>
      <c r="F99" s="364"/>
      <c r="G99" s="333" t="s">
        <v>337</v>
      </c>
      <c r="H99" s="334">
        <f>+B99*C99*F99</f>
        <v>0</v>
      </c>
      <c r="I99" s="296" t="s">
        <v>370</v>
      </c>
    </row>
    <row r="100" spans="1:9">
      <c r="A100" s="344" t="s">
        <v>333</v>
      </c>
      <c r="B100" s="348"/>
      <c r="C100" s="802"/>
      <c r="D100" s="803"/>
      <c r="E100" s="346" t="s">
        <v>336</v>
      </c>
      <c r="F100" s="365"/>
      <c r="G100" s="417" t="s">
        <v>337</v>
      </c>
      <c r="H100" s="405">
        <f>+B100*F100</f>
        <v>0</v>
      </c>
      <c r="I100" s="286" t="s">
        <v>372</v>
      </c>
    </row>
    <row r="101" spans="1:9">
      <c r="A101" s="283" t="s">
        <v>351</v>
      </c>
      <c r="B101" s="321"/>
      <c r="C101" s="321"/>
      <c r="D101" s="321"/>
      <c r="E101" s="360" t="s">
        <v>253</v>
      </c>
      <c r="F101" s="325"/>
      <c r="G101" s="325"/>
      <c r="H101" s="325">
        <f>SUM(H103:H109)</f>
        <v>0</v>
      </c>
      <c r="I101" s="352" t="s">
        <v>388</v>
      </c>
    </row>
    <row r="102" spans="1:9">
      <c r="A102" s="361" t="s">
        <v>101</v>
      </c>
      <c r="B102" s="332"/>
      <c r="C102" s="332"/>
      <c r="D102" s="362"/>
      <c r="E102" s="330"/>
      <c r="F102" s="330"/>
      <c r="G102" s="330"/>
      <c r="H102" s="334"/>
      <c r="I102" s="295"/>
    </row>
    <row r="103" spans="1:9">
      <c r="A103" s="331" t="s">
        <v>98</v>
      </c>
      <c r="B103" s="332"/>
      <c r="C103" s="332"/>
      <c r="D103" s="332"/>
      <c r="E103" s="333" t="s">
        <v>334</v>
      </c>
      <c r="F103" s="334">
        <v>600</v>
      </c>
      <c r="G103" s="333" t="s">
        <v>337</v>
      </c>
      <c r="H103" s="334">
        <f>+B103*C103*D103*F103</f>
        <v>0</v>
      </c>
      <c r="I103" s="295" t="s">
        <v>389</v>
      </c>
    </row>
    <row r="104" spans="1:9">
      <c r="A104" s="331" t="s">
        <v>96</v>
      </c>
      <c r="B104" s="332"/>
      <c r="C104" s="332"/>
      <c r="D104" s="332"/>
      <c r="E104" s="333" t="s">
        <v>334</v>
      </c>
      <c r="F104" s="334">
        <v>1200</v>
      </c>
      <c r="G104" s="333" t="s">
        <v>337</v>
      </c>
      <c r="H104" s="334">
        <f t="shared" ref="H104:H106" si="12">+B104*C104*D104*F104</f>
        <v>0</v>
      </c>
      <c r="I104" s="295" t="s">
        <v>390</v>
      </c>
    </row>
    <row r="105" spans="1:9">
      <c r="A105" s="337" t="s">
        <v>331</v>
      </c>
      <c r="B105" s="332"/>
      <c r="C105" s="332"/>
      <c r="D105" s="332"/>
      <c r="E105" s="333" t="s">
        <v>253</v>
      </c>
      <c r="F105" s="334">
        <v>150</v>
      </c>
      <c r="G105" s="333" t="s">
        <v>337</v>
      </c>
      <c r="H105" s="334">
        <f t="shared" si="12"/>
        <v>0</v>
      </c>
      <c r="I105" s="295" t="s">
        <v>362</v>
      </c>
    </row>
    <row r="106" spans="1:9">
      <c r="A106" s="337" t="s">
        <v>340</v>
      </c>
      <c r="B106" s="332"/>
      <c r="C106" s="332"/>
      <c r="D106" s="332"/>
      <c r="E106" s="333" t="s">
        <v>253</v>
      </c>
      <c r="F106" s="334">
        <v>70</v>
      </c>
      <c r="G106" s="333" t="s">
        <v>337</v>
      </c>
      <c r="H106" s="334">
        <f t="shared" si="12"/>
        <v>0</v>
      </c>
      <c r="I106" s="295" t="s">
        <v>363</v>
      </c>
    </row>
    <row r="107" spans="1:9">
      <c r="A107" s="338" t="s">
        <v>386</v>
      </c>
      <c r="B107" s="332"/>
      <c r="C107" s="332"/>
      <c r="D107" s="332"/>
      <c r="E107" s="339" t="s">
        <v>387</v>
      </c>
      <c r="F107" s="340">
        <f>VLOOKUP(E107,listprice,2,0)</f>
        <v>0</v>
      </c>
      <c r="G107" s="333" t="s">
        <v>337</v>
      </c>
      <c r="H107" s="334">
        <f>IF(E107="เที่ยว",B107*C107*D107*F107,B107*D107*F107)</f>
        <v>0</v>
      </c>
      <c r="I107" s="296" t="s">
        <v>371</v>
      </c>
    </row>
    <row r="108" spans="1:9">
      <c r="A108" s="337" t="s">
        <v>332</v>
      </c>
      <c r="B108" s="332"/>
      <c r="C108" s="332"/>
      <c r="D108" s="363"/>
      <c r="E108" s="342" t="s">
        <v>335</v>
      </c>
      <c r="F108" s="364"/>
      <c r="G108" s="333" t="s">
        <v>337</v>
      </c>
      <c r="H108" s="334">
        <f>+B108*C108*F108</f>
        <v>0</v>
      </c>
      <c r="I108" s="296" t="s">
        <v>370</v>
      </c>
    </row>
    <row r="109" spans="1:9">
      <c r="A109" s="344" t="s">
        <v>333</v>
      </c>
      <c r="B109" s="348"/>
      <c r="C109" s="802"/>
      <c r="D109" s="803"/>
      <c r="E109" s="346" t="s">
        <v>336</v>
      </c>
      <c r="F109" s="365"/>
      <c r="G109" s="417" t="s">
        <v>337</v>
      </c>
      <c r="H109" s="405">
        <f>+B109*F109</f>
        <v>0</v>
      </c>
      <c r="I109" s="286" t="s">
        <v>372</v>
      </c>
    </row>
    <row r="110" spans="1:9">
      <c r="A110" s="283" t="s">
        <v>352</v>
      </c>
      <c r="B110" s="321"/>
      <c r="C110" s="321"/>
      <c r="D110" s="321"/>
      <c r="E110" s="360" t="s">
        <v>253</v>
      </c>
      <c r="F110" s="325"/>
      <c r="G110" s="325"/>
      <c r="H110" s="325">
        <f>SUM(H112:H118)</f>
        <v>0</v>
      </c>
      <c r="I110" s="352" t="s">
        <v>388</v>
      </c>
    </row>
    <row r="111" spans="1:9">
      <c r="A111" s="361" t="s">
        <v>101</v>
      </c>
      <c r="B111" s="332"/>
      <c r="C111" s="332"/>
      <c r="D111" s="362"/>
      <c r="E111" s="330"/>
      <c r="F111" s="330"/>
      <c r="G111" s="330"/>
      <c r="H111" s="334"/>
      <c r="I111" s="295"/>
    </row>
    <row r="112" spans="1:9">
      <c r="A112" s="331" t="s">
        <v>98</v>
      </c>
      <c r="B112" s="332"/>
      <c r="C112" s="332"/>
      <c r="D112" s="332"/>
      <c r="E112" s="333" t="s">
        <v>334</v>
      </c>
      <c r="F112" s="334">
        <v>600</v>
      </c>
      <c r="G112" s="333" t="s">
        <v>337</v>
      </c>
      <c r="H112" s="334">
        <f>+B112*C112*D112*F112</f>
        <v>0</v>
      </c>
      <c r="I112" s="295" t="s">
        <v>389</v>
      </c>
    </row>
    <row r="113" spans="1:9">
      <c r="A113" s="331" t="s">
        <v>96</v>
      </c>
      <c r="B113" s="332"/>
      <c r="C113" s="332"/>
      <c r="D113" s="332"/>
      <c r="E113" s="333" t="s">
        <v>334</v>
      </c>
      <c r="F113" s="334">
        <v>1200</v>
      </c>
      <c r="G113" s="333" t="s">
        <v>337</v>
      </c>
      <c r="H113" s="334">
        <f t="shared" ref="H113:H115" si="13">+B113*C113*D113*F113</f>
        <v>0</v>
      </c>
      <c r="I113" s="295" t="s">
        <v>390</v>
      </c>
    </row>
    <row r="114" spans="1:9">
      <c r="A114" s="337" t="s">
        <v>331</v>
      </c>
      <c r="B114" s="332"/>
      <c r="C114" s="332"/>
      <c r="D114" s="332"/>
      <c r="E114" s="333" t="s">
        <v>253</v>
      </c>
      <c r="F114" s="334">
        <v>150</v>
      </c>
      <c r="G114" s="333" t="s">
        <v>337</v>
      </c>
      <c r="H114" s="334">
        <f t="shared" si="13"/>
        <v>0</v>
      </c>
      <c r="I114" s="295" t="s">
        <v>362</v>
      </c>
    </row>
    <row r="115" spans="1:9">
      <c r="A115" s="337" t="s">
        <v>340</v>
      </c>
      <c r="B115" s="332"/>
      <c r="C115" s="332"/>
      <c r="D115" s="332"/>
      <c r="E115" s="333" t="s">
        <v>253</v>
      </c>
      <c r="F115" s="334">
        <v>70</v>
      </c>
      <c r="G115" s="333" t="s">
        <v>337</v>
      </c>
      <c r="H115" s="334">
        <f t="shared" si="13"/>
        <v>0</v>
      </c>
      <c r="I115" s="295" t="s">
        <v>363</v>
      </c>
    </row>
    <row r="116" spans="1:9">
      <c r="A116" s="338" t="s">
        <v>386</v>
      </c>
      <c r="B116" s="332"/>
      <c r="C116" s="332"/>
      <c r="D116" s="332"/>
      <c r="E116" s="339" t="s">
        <v>387</v>
      </c>
      <c r="F116" s="340">
        <f>VLOOKUP(E116,listprice,2,0)</f>
        <v>0</v>
      </c>
      <c r="G116" s="333" t="s">
        <v>337</v>
      </c>
      <c r="H116" s="334">
        <f>IF(E116="เที่ยว",B116*C116*D116*F116,B116*D116*F116)</f>
        <v>0</v>
      </c>
      <c r="I116" s="296" t="s">
        <v>371</v>
      </c>
    </row>
    <row r="117" spans="1:9">
      <c r="A117" s="337" t="s">
        <v>332</v>
      </c>
      <c r="B117" s="332"/>
      <c r="C117" s="332"/>
      <c r="D117" s="363"/>
      <c r="E117" s="342" t="s">
        <v>335</v>
      </c>
      <c r="F117" s="364"/>
      <c r="G117" s="333" t="s">
        <v>337</v>
      </c>
      <c r="H117" s="334">
        <f>+B117*C117*F117</f>
        <v>0</v>
      </c>
      <c r="I117" s="296" t="s">
        <v>370</v>
      </c>
    </row>
    <row r="118" spans="1:9">
      <c r="A118" s="344" t="s">
        <v>333</v>
      </c>
      <c r="B118" s="348"/>
      <c r="C118" s="802"/>
      <c r="D118" s="803"/>
      <c r="E118" s="346" t="s">
        <v>336</v>
      </c>
      <c r="F118" s="365"/>
      <c r="G118" s="417" t="s">
        <v>337</v>
      </c>
      <c r="H118" s="405">
        <f>+B118*F118</f>
        <v>0</v>
      </c>
      <c r="I118" s="286" t="s">
        <v>372</v>
      </c>
    </row>
    <row r="119" spans="1:9">
      <c r="A119" s="283" t="s">
        <v>353</v>
      </c>
      <c r="B119" s="321"/>
      <c r="C119" s="321"/>
      <c r="D119" s="321"/>
      <c r="E119" s="360" t="s">
        <v>253</v>
      </c>
      <c r="F119" s="325"/>
      <c r="G119" s="325"/>
      <c r="H119" s="325">
        <f>SUM(H121:H127)</f>
        <v>0</v>
      </c>
      <c r="I119" s="352" t="s">
        <v>388</v>
      </c>
    </row>
    <row r="120" spans="1:9">
      <c r="A120" s="361" t="s">
        <v>101</v>
      </c>
      <c r="B120" s="332"/>
      <c r="C120" s="332"/>
      <c r="D120" s="362"/>
      <c r="E120" s="330"/>
      <c r="F120" s="330"/>
      <c r="G120" s="330"/>
      <c r="H120" s="334"/>
      <c r="I120" s="295"/>
    </row>
    <row r="121" spans="1:9">
      <c r="A121" s="331" t="s">
        <v>98</v>
      </c>
      <c r="B121" s="332"/>
      <c r="C121" s="332"/>
      <c r="D121" s="332"/>
      <c r="E121" s="333" t="s">
        <v>334</v>
      </c>
      <c r="F121" s="334">
        <v>600</v>
      </c>
      <c r="G121" s="333" t="s">
        <v>337</v>
      </c>
      <c r="H121" s="334">
        <f>+B121*C121*D121*F121</f>
        <v>0</v>
      </c>
      <c r="I121" s="295" t="s">
        <v>389</v>
      </c>
    </row>
    <row r="122" spans="1:9">
      <c r="A122" s="331" t="s">
        <v>96</v>
      </c>
      <c r="B122" s="332"/>
      <c r="C122" s="332"/>
      <c r="D122" s="332"/>
      <c r="E122" s="333" t="s">
        <v>334</v>
      </c>
      <c r="F122" s="334">
        <v>1200</v>
      </c>
      <c r="G122" s="333" t="s">
        <v>337</v>
      </c>
      <c r="H122" s="334">
        <f t="shared" ref="H122:H124" si="14">+B122*C122*D122*F122</f>
        <v>0</v>
      </c>
      <c r="I122" s="295" t="s">
        <v>390</v>
      </c>
    </row>
    <row r="123" spans="1:9">
      <c r="A123" s="337" t="s">
        <v>331</v>
      </c>
      <c r="B123" s="332"/>
      <c r="C123" s="332"/>
      <c r="D123" s="332"/>
      <c r="E123" s="333" t="s">
        <v>253</v>
      </c>
      <c r="F123" s="334">
        <v>150</v>
      </c>
      <c r="G123" s="333" t="s">
        <v>337</v>
      </c>
      <c r="H123" s="334">
        <f t="shared" si="14"/>
        <v>0</v>
      </c>
      <c r="I123" s="295" t="s">
        <v>362</v>
      </c>
    </row>
    <row r="124" spans="1:9">
      <c r="A124" s="337" t="s">
        <v>340</v>
      </c>
      <c r="B124" s="332"/>
      <c r="C124" s="332"/>
      <c r="D124" s="332"/>
      <c r="E124" s="333" t="s">
        <v>253</v>
      </c>
      <c r="F124" s="334">
        <v>70</v>
      </c>
      <c r="G124" s="333" t="s">
        <v>337</v>
      </c>
      <c r="H124" s="334">
        <f t="shared" si="14"/>
        <v>0</v>
      </c>
      <c r="I124" s="295" t="s">
        <v>363</v>
      </c>
    </row>
    <row r="125" spans="1:9">
      <c r="A125" s="338" t="s">
        <v>386</v>
      </c>
      <c r="B125" s="332"/>
      <c r="C125" s="332"/>
      <c r="D125" s="332"/>
      <c r="E125" s="339" t="s">
        <v>387</v>
      </c>
      <c r="F125" s="340">
        <f>VLOOKUP(E125,listprice,2,0)</f>
        <v>0</v>
      </c>
      <c r="G125" s="333" t="s">
        <v>337</v>
      </c>
      <c r="H125" s="334">
        <f>IF(E125="เที่ยว",B125*C125*D125*F125,B125*D125*F125)</f>
        <v>0</v>
      </c>
      <c r="I125" s="296" t="s">
        <v>371</v>
      </c>
    </row>
    <row r="126" spans="1:9">
      <c r="A126" s="337" t="s">
        <v>332</v>
      </c>
      <c r="B126" s="332"/>
      <c r="C126" s="332"/>
      <c r="D126" s="363"/>
      <c r="E126" s="342" t="s">
        <v>335</v>
      </c>
      <c r="F126" s="364"/>
      <c r="G126" s="333" t="s">
        <v>337</v>
      </c>
      <c r="H126" s="334">
        <f>+B126*C126*F126</f>
        <v>0</v>
      </c>
      <c r="I126" s="296" t="s">
        <v>370</v>
      </c>
    </row>
    <row r="127" spans="1:9">
      <c r="A127" s="344" t="s">
        <v>333</v>
      </c>
      <c r="B127" s="348"/>
      <c r="C127" s="802"/>
      <c r="D127" s="803"/>
      <c r="E127" s="346" t="s">
        <v>336</v>
      </c>
      <c r="F127" s="365"/>
      <c r="G127" s="417" t="s">
        <v>337</v>
      </c>
      <c r="H127" s="405">
        <f>+B127*F127</f>
        <v>0</v>
      </c>
      <c r="I127" s="286" t="s">
        <v>372</v>
      </c>
    </row>
    <row r="128" spans="1:9">
      <c r="A128" s="283" t="s">
        <v>354</v>
      </c>
      <c r="B128" s="321"/>
      <c r="C128" s="321"/>
      <c r="D128" s="321"/>
      <c r="E128" s="360" t="s">
        <v>253</v>
      </c>
      <c r="F128" s="325"/>
      <c r="G128" s="325"/>
      <c r="H128" s="325">
        <f>SUM(H130:H136)</f>
        <v>0</v>
      </c>
      <c r="I128" s="352" t="s">
        <v>388</v>
      </c>
    </row>
    <row r="129" spans="1:9">
      <c r="A129" s="361" t="s">
        <v>101</v>
      </c>
      <c r="B129" s="332"/>
      <c r="C129" s="332"/>
      <c r="D129" s="362"/>
      <c r="E129" s="330"/>
      <c r="F129" s="330"/>
      <c r="G129" s="330"/>
      <c r="H129" s="334"/>
      <c r="I129" s="295"/>
    </row>
    <row r="130" spans="1:9">
      <c r="A130" s="331" t="s">
        <v>98</v>
      </c>
      <c r="B130" s="332"/>
      <c r="C130" s="332"/>
      <c r="D130" s="332"/>
      <c r="E130" s="333" t="s">
        <v>334</v>
      </c>
      <c r="F130" s="334">
        <v>600</v>
      </c>
      <c r="G130" s="333" t="s">
        <v>337</v>
      </c>
      <c r="H130" s="334">
        <f>+B130*C130*D130*F130</f>
        <v>0</v>
      </c>
      <c r="I130" s="295" t="s">
        <v>389</v>
      </c>
    </row>
    <row r="131" spans="1:9">
      <c r="A131" s="331" t="s">
        <v>96</v>
      </c>
      <c r="B131" s="332"/>
      <c r="C131" s="332"/>
      <c r="D131" s="332"/>
      <c r="E131" s="333" t="s">
        <v>334</v>
      </c>
      <c r="F131" s="334">
        <v>1200</v>
      </c>
      <c r="G131" s="333" t="s">
        <v>337</v>
      </c>
      <c r="H131" s="334">
        <f t="shared" ref="H131:H133" si="15">+B131*C131*D131*F131</f>
        <v>0</v>
      </c>
      <c r="I131" s="295" t="s">
        <v>390</v>
      </c>
    </row>
    <row r="132" spans="1:9">
      <c r="A132" s="337" t="s">
        <v>331</v>
      </c>
      <c r="B132" s="332"/>
      <c r="C132" s="332"/>
      <c r="D132" s="332"/>
      <c r="E132" s="333" t="s">
        <v>253</v>
      </c>
      <c r="F132" s="334">
        <v>150</v>
      </c>
      <c r="G132" s="333" t="s">
        <v>337</v>
      </c>
      <c r="H132" s="334">
        <f t="shared" si="15"/>
        <v>0</v>
      </c>
      <c r="I132" s="295" t="s">
        <v>362</v>
      </c>
    </row>
    <row r="133" spans="1:9">
      <c r="A133" s="337" t="s">
        <v>340</v>
      </c>
      <c r="B133" s="332"/>
      <c r="C133" s="332"/>
      <c r="D133" s="332"/>
      <c r="E133" s="333" t="s">
        <v>253</v>
      </c>
      <c r="F133" s="334">
        <v>70</v>
      </c>
      <c r="G133" s="333" t="s">
        <v>337</v>
      </c>
      <c r="H133" s="334">
        <f t="shared" si="15"/>
        <v>0</v>
      </c>
      <c r="I133" s="295" t="s">
        <v>363</v>
      </c>
    </row>
    <row r="134" spans="1:9">
      <c r="A134" s="338" t="s">
        <v>386</v>
      </c>
      <c r="B134" s="332"/>
      <c r="C134" s="332"/>
      <c r="D134" s="332"/>
      <c r="E134" s="339" t="s">
        <v>387</v>
      </c>
      <c r="F134" s="340">
        <f>VLOOKUP(E134,listprice,2,0)</f>
        <v>0</v>
      </c>
      <c r="G134" s="333" t="s">
        <v>337</v>
      </c>
      <c r="H134" s="334">
        <f>IF(E134="เที่ยว",B134*C134*D134*F134,B134*D134*F134)</f>
        <v>0</v>
      </c>
      <c r="I134" s="296" t="s">
        <v>371</v>
      </c>
    </row>
    <row r="135" spans="1:9">
      <c r="A135" s="337" t="s">
        <v>332</v>
      </c>
      <c r="B135" s="332"/>
      <c r="C135" s="332"/>
      <c r="D135" s="363"/>
      <c r="E135" s="342" t="s">
        <v>335</v>
      </c>
      <c r="F135" s="364"/>
      <c r="G135" s="333" t="s">
        <v>337</v>
      </c>
      <c r="H135" s="334">
        <f>+B135*C135*F135</f>
        <v>0</v>
      </c>
      <c r="I135" s="296" t="s">
        <v>370</v>
      </c>
    </row>
    <row r="136" spans="1:9">
      <c r="A136" s="344" t="s">
        <v>333</v>
      </c>
      <c r="B136" s="348"/>
      <c r="C136" s="802"/>
      <c r="D136" s="803"/>
      <c r="E136" s="346" t="s">
        <v>336</v>
      </c>
      <c r="F136" s="365"/>
      <c r="G136" s="417" t="s">
        <v>337</v>
      </c>
      <c r="H136" s="405">
        <f>+B136*F136</f>
        <v>0</v>
      </c>
      <c r="I136" s="286" t="s">
        <v>372</v>
      </c>
    </row>
    <row r="137" spans="1:9">
      <c r="A137" s="283" t="s">
        <v>355</v>
      </c>
      <c r="B137" s="321"/>
      <c r="C137" s="321"/>
      <c r="D137" s="321"/>
      <c r="E137" s="360" t="s">
        <v>253</v>
      </c>
      <c r="F137" s="325"/>
      <c r="G137" s="325"/>
      <c r="H137" s="325">
        <f>SUM(H139:H145)</f>
        <v>0</v>
      </c>
      <c r="I137" s="352" t="s">
        <v>388</v>
      </c>
    </row>
    <row r="138" spans="1:9">
      <c r="A138" s="361" t="s">
        <v>101</v>
      </c>
      <c r="B138" s="332"/>
      <c r="C138" s="332"/>
      <c r="D138" s="362"/>
      <c r="E138" s="330"/>
      <c r="F138" s="330"/>
      <c r="G138" s="330"/>
      <c r="H138" s="334"/>
      <c r="I138" s="295"/>
    </row>
    <row r="139" spans="1:9">
      <c r="A139" s="331" t="s">
        <v>98</v>
      </c>
      <c r="B139" s="332"/>
      <c r="C139" s="332"/>
      <c r="D139" s="332"/>
      <c r="E139" s="333" t="s">
        <v>334</v>
      </c>
      <c r="F139" s="334">
        <v>600</v>
      </c>
      <c r="G139" s="333" t="s">
        <v>337</v>
      </c>
      <c r="H139" s="334">
        <f>+B139*C139*D139*F139</f>
        <v>0</v>
      </c>
      <c r="I139" s="295" t="s">
        <v>389</v>
      </c>
    </row>
    <row r="140" spans="1:9">
      <c r="A140" s="331" t="s">
        <v>96</v>
      </c>
      <c r="B140" s="332"/>
      <c r="C140" s="332"/>
      <c r="D140" s="332"/>
      <c r="E140" s="333" t="s">
        <v>334</v>
      </c>
      <c r="F140" s="334">
        <v>1200</v>
      </c>
      <c r="G140" s="333" t="s">
        <v>337</v>
      </c>
      <c r="H140" s="334">
        <f t="shared" ref="H140:H142" si="16">+B140*C140*D140*F140</f>
        <v>0</v>
      </c>
      <c r="I140" s="295" t="s">
        <v>390</v>
      </c>
    </row>
    <row r="141" spans="1:9">
      <c r="A141" s="337" t="s">
        <v>331</v>
      </c>
      <c r="B141" s="332"/>
      <c r="C141" s="332"/>
      <c r="D141" s="332"/>
      <c r="E141" s="333" t="s">
        <v>253</v>
      </c>
      <c r="F141" s="334">
        <v>150</v>
      </c>
      <c r="G141" s="333" t="s">
        <v>337</v>
      </c>
      <c r="H141" s="334">
        <f t="shared" si="16"/>
        <v>0</v>
      </c>
      <c r="I141" s="295" t="s">
        <v>362</v>
      </c>
    </row>
    <row r="142" spans="1:9">
      <c r="A142" s="337" t="s">
        <v>340</v>
      </c>
      <c r="B142" s="332"/>
      <c r="C142" s="332"/>
      <c r="D142" s="332"/>
      <c r="E142" s="333" t="s">
        <v>253</v>
      </c>
      <c r="F142" s="334">
        <v>70</v>
      </c>
      <c r="G142" s="333" t="s">
        <v>337</v>
      </c>
      <c r="H142" s="334">
        <f t="shared" si="16"/>
        <v>0</v>
      </c>
      <c r="I142" s="295" t="s">
        <v>363</v>
      </c>
    </row>
    <row r="143" spans="1:9">
      <c r="A143" s="338" t="s">
        <v>386</v>
      </c>
      <c r="B143" s="332"/>
      <c r="C143" s="332"/>
      <c r="D143" s="332"/>
      <c r="E143" s="339" t="s">
        <v>387</v>
      </c>
      <c r="F143" s="340">
        <f>VLOOKUP(E143,listprice,2,0)</f>
        <v>0</v>
      </c>
      <c r="G143" s="333" t="s">
        <v>337</v>
      </c>
      <c r="H143" s="334">
        <f>IF(E143="เที่ยว",B143*C143*D143*F143,B143*D143*F143)</f>
        <v>0</v>
      </c>
      <c r="I143" s="296" t="s">
        <v>371</v>
      </c>
    </row>
    <row r="144" spans="1:9">
      <c r="A144" s="337" t="s">
        <v>332</v>
      </c>
      <c r="B144" s="332"/>
      <c r="C144" s="332"/>
      <c r="D144" s="363"/>
      <c r="E144" s="342" t="s">
        <v>335</v>
      </c>
      <c r="F144" s="364"/>
      <c r="G144" s="333" t="s">
        <v>337</v>
      </c>
      <c r="H144" s="334">
        <f>+B144*C144*F144</f>
        <v>0</v>
      </c>
      <c r="I144" s="296" t="s">
        <v>370</v>
      </c>
    </row>
    <row r="145" spans="1:9">
      <c r="A145" s="344" t="s">
        <v>333</v>
      </c>
      <c r="B145" s="348"/>
      <c r="C145" s="802"/>
      <c r="D145" s="803"/>
      <c r="E145" s="346" t="s">
        <v>336</v>
      </c>
      <c r="F145" s="365"/>
      <c r="G145" s="417" t="s">
        <v>337</v>
      </c>
      <c r="H145" s="405">
        <f>+B145*F145</f>
        <v>0</v>
      </c>
      <c r="I145" s="286" t="s">
        <v>372</v>
      </c>
    </row>
    <row r="146" spans="1:9">
      <c r="A146" s="283" t="s">
        <v>356</v>
      </c>
      <c r="B146" s="321"/>
      <c r="C146" s="321"/>
      <c r="D146" s="321"/>
      <c r="E146" s="360" t="s">
        <v>253</v>
      </c>
      <c r="F146" s="325"/>
      <c r="G146" s="325"/>
      <c r="H146" s="325">
        <f>SUM(H148:H154)</f>
        <v>0</v>
      </c>
      <c r="I146" s="352" t="s">
        <v>388</v>
      </c>
    </row>
    <row r="147" spans="1:9">
      <c r="A147" s="361" t="s">
        <v>101</v>
      </c>
      <c r="B147" s="332"/>
      <c r="C147" s="332"/>
      <c r="D147" s="362"/>
      <c r="E147" s="330"/>
      <c r="F147" s="330"/>
      <c r="G147" s="330"/>
      <c r="H147" s="334"/>
      <c r="I147" s="295"/>
    </row>
    <row r="148" spans="1:9">
      <c r="A148" s="331" t="s">
        <v>98</v>
      </c>
      <c r="B148" s="332"/>
      <c r="C148" s="332"/>
      <c r="D148" s="332"/>
      <c r="E148" s="333" t="s">
        <v>334</v>
      </c>
      <c r="F148" s="334">
        <v>600</v>
      </c>
      <c r="G148" s="333" t="s">
        <v>337</v>
      </c>
      <c r="H148" s="334">
        <f>+B148*C148*D148*F148</f>
        <v>0</v>
      </c>
      <c r="I148" s="295" t="s">
        <v>389</v>
      </c>
    </row>
    <row r="149" spans="1:9">
      <c r="A149" s="331" t="s">
        <v>96</v>
      </c>
      <c r="B149" s="332"/>
      <c r="C149" s="332"/>
      <c r="D149" s="332"/>
      <c r="E149" s="333" t="s">
        <v>334</v>
      </c>
      <c r="F149" s="334">
        <v>1200</v>
      </c>
      <c r="G149" s="333" t="s">
        <v>337</v>
      </c>
      <c r="H149" s="334">
        <f t="shared" ref="H149:H151" si="17">+B149*C149*D149*F149</f>
        <v>0</v>
      </c>
      <c r="I149" s="295" t="s">
        <v>390</v>
      </c>
    </row>
    <row r="150" spans="1:9">
      <c r="A150" s="337" t="s">
        <v>331</v>
      </c>
      <c r="B150" s="332"/>
      <c r="C150" s="332"/>
      <c r="D150" s="332"/>
      <c r="E150" s="333" t="s">
        <v>253</v>
      </c>
      <c r="F150" s="334">
        <v>150</v>
      </c>
      <c r="G150" s="333" t="s">
        <v>337</v>
      </c>
      <c r="H150" s="334">
        <f t="shared" si="17"/>
        <v>0</v>
      </c>
      <c r="I150" s="295" t="s">
        <v>362</v>
      </c>
    </row>
    <row r="151" spans="1:9">
      <c r="A151" s="337" t="s">
        <v>340</v>
      </c>
      <c r="B151" s="332"/>
      <c r="C151" s="332"/>
      <c r="D151" s="332"/>
      <c r="E151" s="333" t="s">
        <v>253</v>
      </c>
      <c r="F151" s="334">
        <v>70</v>
      </c>
      <c r="G151" s="333" t="s">
        <v>337</v>
      </c>
      <c r="H151" s="334">
        <f t="shared" si="17"/>
        <v>0</v>
      </c>
      <c r="I151" s="295" t="s">
        <v>363</v>
      </c>
    </row>
    <row r="152" spans="1:9">
      <c r="A152" s="338" t="s">
        <v>386</v>
      </c>
      <c r="B152" s="332"/>
      <c r="C152" s="332"/>
      <c r="D152" s="332"/>
      <c r="E152" s="339" t="s">
        <v>387</v>
      </c>
      <c r="F152" s="340">
        <f>VLOOKUP(E152,listprice,2,0)</f>
        <v>0</v>
      </c>
      <c r="G152" s="333" t="s">
        <v>337</v>
      </c>
      <c r="H152" s="334">
        <f>IF(E152="เที่ยว",B152*C152*D152*F152,B152*D152*F152)</f>
        <v>0</v>
      </c>
      <c r="I152" s="296" t="s">
        <v>371</v>
      </c>
    </row>
    <row r="153" spans="1:9">
      <c r="A153" s="337" t="s">
        <v>332</v>
      </c>
      <c r="B153" s="332"/>
      <c r="C153" s="332"/>
      <c r="D153" s="363"/>
      <c r="E153" s="342" t="s">
        <v>335</v>
      </c>
      <c r="F153" s="364"/>
      <c r="G153" s="333" t="s">
        <v>337</v>
      </c>
      <c r="H153" s="334">
        <f>+B153*C153*F153</f>
        <v>0</v>
      </c>
      <c r="I153" s="296" t="s">
        <v>370</v>
      </c>
    </row>
    <row r="154" spans="1:9">
      <c r="A154" s="344" t="s">
        <v>333</v>
      </c>
      <c r="B154" s="348"/>
      <c r="C154" s="802"/>
      <c r="D154" s="803"/>
      <c r="E154" s="346" t="s">
        <v>336</v>
      </c>
      <c r="F154" s="365"/>
      <c r="G154" s="417" t="s">
        <v>337</v>
      </c>
      <c r="H154" s="405">
        <f>+B154*F154</f>
        <v>0</v>
      </c>
      <c r="I154" s="286" t="s">
        <v>372</v>
      </c>
    </row>
    <row r="155" spans="1:9">
      <c r="A155" s="283" t="s">
        <v>357</v>
      </c>
      <c r="B155" s="321"/>
      <c r="C155" s="321"/>
      <c r="D155" s="321"/>
      <c r="E155" s="360" t="s">
        <v>253</v>
      </c>
      <c r="F155" s="325"/>
      <c r="G155" s="325"/>
      <c r="H155" s="325">
        <f>SUM(H157:H163)</f>
        <v>0</v>
      </c>
      <c r="I155" s="352" t="s">
        <v>388</v>
      </c>
    </row>
    <row r="156" spans="1:9">
      <c r="A156" s="361" t="s">
        <v>101</v>
      </c>
      <c r="B156" s="332"/>
      <c r="C156" s="332"/>
      <c r="D156" s="362"/>
      <c r="E156" s="330"/>
      <c r="F156" s="330"/>
      <c r="G156" s="330"/>
      <c r="H156" s="334"/>
      <c r="I156" s="295"/>
    </row>
    <row r="157" spans="1:9">
      <c r="A157" s="331" t="s">
        <v>98</v>
      </c>
      <c r="B157" s="332"/>
      <c r="C157" s="332"/>
      <c r="D157" s="332"/>
      <c r="E157" s="333" t="s">
        <v>334</v>
      </c>
      <c r="F157" s="334">
        <v>600</v>
      </c>
      <c r="G157" s="333" t="s">
        <v>337</v>
      </c>
      <c r="H157" s="334">
        <f>+B157*C157*D157*F157</f>
        <v>0</v>
      </c>
      <c r="I157" s="295" t="s">
        <v>389</v>
      </c>
    </row>
    <row r="158" spans="1:9">
      <c r="A158" s="331" t="s">
        <v>96</v>
      </c>
      <c r="B158" s="332"/>
      <c r="C158" s="332"/>
      <c r="D158" s="332"/>
      <c r="E158" s="333" t="s">
        <v>334</v>
      </c>
      <c r="F158" s="334">
        <v>1200</v>
      </c>
      <c r="G158" s="333" t="s">
        <v>337</v>
      </c>
      <c r="H158" s="334">
        <f t="shared" ref="H158:H160" si="18">+B158*C158*D158*F158</f>
        <v>0</v>
      </c>
      <c r="I158" s="295" t="s">
        <v>390</v>
      </c>
    </row>
    <row r="159" spans="1:9">
      <c r="A159" s="337" t="s">
        <v>331</v>
      </c>
      <c r="B159" s="332"/>
      <c r="C159" s="332"/>
      <c r="D159" s="332"/>
      <c r="E159" s="333" t="s">
        <v>253</v>
      </c>
      <c r="F159" s="334">
        <v>150</v>
      </c>
      <c r="G159" s="333" t="s">
        <v>337</v>
      </c>
      <c r="H159" s="334">
        <f t="shared" si="18"/>
        <v>0</v>
      </c>
      <c r="I159" s="295" t="s">
        <v>362</v>
      </c>
    </row>
    <row r="160" spans="1:9">
      <c r="A160" s="337" t="s">
        <v>340</v>
      </c>
      <c r="B160" s="332"/>
      <c r="C160" s="332"/>
      <c r="D160" s="332"/>
      <c r="E160" s="333" t="s">
        <v>253</v>
      </c>
      <c r="F160" s="334">
        <v>70</v>
      </c>
      <c r="G160" s="333" t="s">
        <v>337</v>
      </c>
      <c r="H160" s="334">
        <f t="shared" si="18"/>
        <v>0</v>
      </c>
      <c r="I160" s="295" t="s">
        <v>363</v>
      </c>
    </row>
    <row r="161" spans="1:9">
      <c r="A161" s="338" t="s">
        <v>386</v>
      </c>
      <c r="B161" s="332"/>
      <c r="C161" s="332"/>
      <c r="D161" s="332"/>
      <c r="E161" s="339" t="s">
        <v>387</v>
      </c>
      <c r="F161" s="340">
        <f>VLOOKUP(E161,listprice,2,0)</f>
        <v>0</v>
      </c>
      <c r="G161" s="333" t="s">
        <v>337</v>
      </c>
      <c r="H161" s="334">
        <f>IF(E161="เที่ยว",B161*C161*D161*F161,B161*D161*F161)</f>
        <v>0</v>
      </c>
      <c r="I161" s="296" t="s">
        <v>371</v>
      </c>
    </row>
    <row r="162" spans="1:9">
      <c r="A162" s="337" t="s">
        <v>332</v>
      </c>
      <c r="B162" s="332"/>
      <c r="C162" s="332"/>
      <c r="D162" s="363"/>
      <c r="E162" s="342" t="s">
        <v>335</v>
      </c>
      <c r="F162" s="364"/>
      <c r="G162" s="333" t="s">
        <v>337</v>
      </c>
      <c r="H162" s="334">
        <f>+B162*C162*F162</f>
        <v>0</v>
      </c>
      <c r="I162" s="296" t="s">
        <v>370</v>
      </c>
    </row>
    <row r="163" spans="1:9">
      <c r="A163" s="344" t="s">
        <v>333</v>
      </c>
      <c r="B163" s="348"/>
      <c r="C163" s="802"/>
      <c r="D163" s="803"/>
      <c r="E163" s="346" t="s">
        <v>336</v>
      </c>
      <c r="F163" s="365"/>
      <c r="G163" s="417" t="s">
        <v>337</v>
      </c>
      <c r="H163" s="405">
        <f>+B163*F163</f>
        <v>0</v>
      </c>
      <c r="I163" s="286" t="s">
        <v>372</v>
      </c>
    </row>
    <row r="164" spans="1:9">
      <c r="A164" s="283" t="s">
        <v>358</v>
      </c>
      <c r="B164" s="321"/>
      <c r="C164" s="321"/>
      <c r="D164" s="321"/>
      <c r="E164" s="360" t="s">
        <v>253</v>
      </c>
      <c r="F164" s="325"/>
      <c r="G164" s="325"/>
      <c r="H164" s="325">
        <f>SUM(H166:H172)</f>
        <v>0</v>
      </c>
      <c r="I164" s="352" t="s">
        <v>388</v>
      </c>
    </row>
    <row r="165" spans="1:9">
      <c r="A165" s="361" t="s">
        <v>101</v>
      </c>
      <c r="B165" s="332"/>
      <c r="C165" s="332"/>
      <c r="D165" s="362"/>
      <c r="E165" s="330"/>
      <c r="F165" s="330"/>
      <c r="G165" s="330"/>
      <c r="H165" s="334"/>
      <c r="I165" s="295"/>
    </row>
    <row r="166" spans="1:9">
      <c r="A166" s="331" t="s">
        <v>98</v>
      </c>
      <c r="B166" s="332"/>
      <c r="C166" s="332"/>
      <c r="D166" s="332"/>
      <c r="E166" s="333" t="s">
        <v>334</v>
      </c>
      <c r="F166" s="334">
        <v>600</v>
      </c>
      <c r="G166" s="333" t="s">
        <v>337</v>
      </c>
      <c r="H166" s="334">
        <f>+B166*C166*D166*F166</f>
        <v>0</v>
      </c>
      <c r="I166" s="295" t="s">
        <v>389</v>
      </c>
    </row>
    <row r="167" spans="1:9">
      <c r="A167" s="331" t="s">
        <v>96</v>
      </c>
      <c r="B167" s="332"/>
      <c r="C167" s="332"/>
      <c r="D167" s="332"/>
      <c r="E167" s="333" t="s">
        <v>334</v>
      </c>
      <c r="F167" s="334">
        <v>1200</v>
      </c>
      <c r="G167" s="333" t="s">
        <v>337</v>
      </c>
      <c r="H167" s="334">
        <f t="shared" ref="H167:H169" si="19">+B167*C167*D167*F167</f>
        <v>0</v>
      </c>
      <c r="I167" s="295" t="s">
        <v>390</v>
      </c>
    </row>
    <row r="168" spans="1:9">
      <c r="A168" s="337" t="s">
        <v>331</v>
      </c>
      <c r="B168" s="332"/>
      <c r="C168" s="332"/>
      <c r="D168" s="332"/>
      <c r="E168" s="333" t="s">
        <v>253</v>
      </c>
      <c r="F168" s="334">
        <v>150</v>
      </c>
      <c r="G168" s="333" t="s">
        <v>337</v>
      </c>
      <c r="H168" s="334">
        <f t="shared" si="19"/>
        <v>0</v>
      </c>
      <c r="I168" s="295" t="s">
        <v>362</v>
      </c>
    </row>
    <row r="169" spans="1:9">
      <c r="A169" s="337" t="s">
        <v>340</v>
      </c>
      <c r="B169" s="332"/>
      <c r="C169" s="332"/>
      <c r="D169" s="332"/>
      <c r="E169" s="333" t="s">
        <v>253</v>
      </c>
      <c r="F169" s="334">
        <v>70</v>
      </c>
      <c r="G169" s="333" t="s">
        <v>337</v>
      </c>
      <c r="H169" s="334">
        <f t="shared" si="19"/>
        <v>0</v>
      </c>
      <c r="I169" s="295" t="s">
        <v>363</v>
      </c>
    </row>
    <row r="170" spans="1:9">
      <c r="A170" s="338" t="s">
        <v>386</v>
      </c>
      <c r="B170" s="332"/>
      <c r="C170" s="332"/>
      <c r="D170" s="332"/>
      <c r="E170" s="339" t="s">
        <v>387</v>
      </c>
      <c r="F170" s="340">
        <f>VLOOKUP(E170,listprice,2,0)</f>
        <v>0</v>
      </c>
      <c r="G170" s="333" t="s">
        <v>337</v>
      </c>
      <c r="H170" s="334">
        <f>IF(E170="เที่ยว",B170*C170*D170*F170,B170*D170*F170)</f>
        <v>0</v>
      </c>
      <c r="I170" s="296" t="s">
        <v>371</v>
      </c>
    </row>
    <row r="171" spans="1:9">
      <c r="A171" s="337" t="s">
        <v>332</v>
      </c>
      <c r="B171" s="332"/>
      <c r="C171" s="332"/>
      <c r="D171" s="363"/>
      <c r="E171" s="342" t="s">
        <v>335</v>
      </c>
      <c r="F171" s="364"/>
      <c r="G171" s="333" t="s">
        <v>337</v>
      </c>
      <c r="H171" s="334">
        <f>+B171*C171*F171</f>
        <v>0</v>
      </c>
      <c r="I171" s="296" t="s">
        <v>370</v>
      </c>
    </row>
    <row r="172" spans="1:9">
      <c r="A172" s="344" t="s">
        <v>333</v>
      </c>
      <c r="B172" s="348"/>
      <c r="C172" s="802"/>
      <c r="D172" s="803"/>
      <c r="E172" s="346" t="s">
        <v>336</v>
      </c>
      <c r="F172" s="365"/>
      <c r="G172" s="417" t="s">
        <v>337</v>
      </c>
      <c r="H172" s="405">
        <f>+B172*F172</f>
        <v>0</v>
      </c>
      <c r="I172" s="286" t="s">
        <v>372</v>
      </c>
    </row>
    <row r="173" spans="1:9">
      <c r="A173" s="283" t="s">
        <v>359</v>
      </c>
      <c r="B173" s="321"/>
      <c r="C173" s="321"/>
      <c r="D173" s="321"/>
      <c r="E173" s="360" t="s">
        <v>253</v>
      </c>
      <c r="F173" s="325"/>
      <c r="G173" s="325"/>
      <c r="H173" s="325">
        <f>SUM(H175:H181)</f>
        <v>0</v>
      </c>
      <c r="I173" s="352" t="s">
        <v>388</v>
      </c>
    </row>
    <row r="174" spans="1:9">
      <c r="A174" s="361" t="s">
        <v>101</v>
      </c>
      <c r="B174" s="332"/>
      <c r="C174" s="332"/>
      <c r="D174" s="362"/>
      <c r="E174" s="330"/>
      <c r="F174" s="330"/>
      <c r="G174" s="330"/>
      <c r="H174" s="334"/>
      <c r="I174" s="295"/>
    </row>
    <row r="175" spans="1:9">
      <c r="A175" s="331" t="s">
        <v>98</v>
      </c>
      <c r="B175" s="332"/>
      <c r="C175" s="332"/>
      <c r="D175" s="332"/>
      <c r="E175" s="333" t="s">
        <v>334</v>
      </c>
      <c r="F175" s="334">
        <v>600</v>
      </c>
      <c r="G175" s="333" t="s">
        <v>337</v>
      </c>
      <c r="H175" s="334">
        <f>+B175*C175*D175*F175</f>
        <v>0</v>
      </c>
      <c r="I175" s="295" t="s">
        <v>389</v>
      </c>
    </row>
    <row r="176" spans="1:9">
      <c r="A176" s="331" t="s">
        <v>96</v>
      </c>
      <c r="B176" s="332"/>
      <c r="C176" s="332"/>
      <c r="D176" s="332"/>
      <c r="E176" s="333" t="s">
        <v>334</v>
      </c>
      <c r="F176" s="334">
        <v>1200</v>
      </c>
      <c r="G176" s="333" t="s">
        <v>337</v>
      </c>
      <c r="H176" s="334">
        <f t="shared" ref="H176:H178" si="20">+B176*C176*D176*F176</f>
        <v>0</v>
      </c>
      <c r="I176" s="295" t="s">
        <v>390</v>
      </c>
    </row>
    <row r="177" spans="1:9">
      <c r="A177" s="337" t="s">
        <v>331</v>
      </c>
      <c r="B177" s="332"/>
      <c r="C177" s="332"/>
      <c r="D177" s="332"/>
      <c r="E177" s="333" t="s">
        <v>253</v>
      </c>
      <c r="F177" s="334">
        <v>150</v>
      </c>
      <c r="G177" s="333" t="s">
        <v>337</v>
      </c>
      <c r="H177" s="334">
        <f t="shared" si="20"/>
        <v>0</v>
      </c>
      <c r="I177" s="295" t="s">
        <v>362</v>
      </c>
    </row>
    <row r="178" spans="1:9">
      <c r="A178" s="337" t="s">
        <v>340</v>
      </c>
      <c r="B178" s="332"/>
      <c r="C178" s="332"/>
      <c r="D178" s="332"/>
      <c r="E178" s="333" t="s">
        <v>253</v>
      </c>
      <c r="F178" s="334">
        <v>70</v>
      </c>
      <c r="G178" s="333" t="s">
        <v>337</v>
      </c>
      <c r="H178" s="334">
        <f t="shared" si="20"/>
        <v>0</v>
      </c>
      <c r="I178" s="295" t="s">
        <v>363</v>
      </c>
    </row>
    <row r="179" spans="1:9">
      <c r="A179" s="338" t="s">
        <v>386</v>
      </c>
      <c r="B179" s="332"/>
      <c r="C179" s="332"/>
      <c r="D179" s="332"/>
      <c r="E179" s="339" t="s">
        <v>387</v>
      </c>
      <c r="F179" s="340">
        <f>VLOOKUP(E179,listprice,2,0)</f>
        <v>0</v>
      </c>
      <c r="G179" s="333" t="s">
        <v>337</v>
      </c>
      <c r="H179" s="334">
        <f>IF(E179="เที่ยว",B179*C179*D179*F179,B179*D179*F179)</f>
        <v>0</v>
      </c>
      <c r="I179" s="296" t="s">
        <v>371</v>
      </c>
    </row>
    <row r="180" spans="1:9">
      <c r="A180" s="337" t="s">
        <v>332</v>
      </c>
      <c r="B180" s="332"/>
      <c r="C180" s="332"/>
      <c r="D180" s="363"/>
      <c r="E180" s="342" t="s">
        <v>335</v>
      </c>
      <c r="F180" s="364"/>
      <c r="G180" s="333" t="s">
        <v>337</v>
      </c>
      <c r="H180" s="334">
        <f>+B180*C180*F180</f>
        <v>0</v>
      </c>
      <c r="I180" s="296" t="s">
        <v>370</v>
      </c>
    </row>
    <row r="181" spans="1:9">
      <c r="A181" s="344" t="s">
        <v>333</v>
      </c>
      <c r="B181" s="348"/>
      <c r="C181" s="802"/>
      <c r="D181" s="803"/>
      <c r="E181" s="346" t="s">
        <v>336</v>
      </c>
      <c r="F181" s="365"/>
      <c r="G181" s="417" t="s">
        <v>337</v>
      </c>
      <c r="H181" s="405">
        <f>+B181*F181</f>
        <v>0</v>
      </c>
      <c r="I181" s="286" t="s">
        <v>372</v>
      </c>
    </row>
    <row r="182" spans="1:9">
      <c r="A182" s="283" t="s">
        <v>360</v>
      </c>
      <c r="B182" s="321"/>
      <c r="C182" s="321"/>
      <c r="D182" s="321"/>
      <c r="E182" s="360" t="s">
        <v>253</v>
      </c>
      <c r="F182" s="325"/>
      <c r="G182" s="325"/>
      <c r="H182" s="325">
        <f>SUM(H184:H190)</f>
        <v>0</v>
      </c>
      <c r="I182" s="352" t="s">
        <v>388</v>
      </c>
    </row>
    <row r="183" spans="1:9">
      <c r="A183" s="361" t="s">
        <v>101</v>
      </c>
      <c r="B183" s="332"/>
      <c r="C183" s="332"/>
      <c r="D183" s="362"/>
      <c r="E183" s="330"/>
      <c r="F183" s="330"/>
      <c r="G183" s="330"/>
      <c r="H183" s="334"/>
      <c r="I183" s="295"/>
    </row>
    <row r="184" spans="1:9">
      <c r="A184" s="331" t="s">
        <v>98</v>
      </c>
      <c r="B184" s="332"/>
      <c r="C184" s="332"/>
      <c r="D184" s="332"/>
      <c r="E184" s="333" t="s">
        <v>334</v>
      </c>
      <c r="F184" s="334">
        <v>600</v>
      </c>
      <c r="G184" s="333" t="s">
        <v>337</v>
      </c>
      <c r="H184" s="334">
        <f>+B184*C184*D184*F184</f>
        <v>0</v>
      </c>
      <c r="I184" s="295" t="s">
        <v>389</v>
      </c>
    </row>
    <row r="185" spans="1:9">
      <c r="A185" s="331" t="s">
        <v>96</v>
      </c>
      <c r="B185" s="332"/>
      <c r="C185" s="332"/>
      <c r="D185" s="332"/>
      <c r="E185" s="333" t="s">
        <v>334</v>
      </c>
      <c r="F185" s="334">
        <v>1200</v>
      </c>
      <c r="G185" s="333" t="s">
        <v>337</v>
      </c>
      <c r="H185" s="334">
        <f t="shared" ref="H185:H187" si="21">+B185*C185*D185*F185</f>
        <v>0</v>
      </c>
      <c r="I185" s="295" t="s">
        <v>390</v>
      </c>
    </row>
    <row r="186" spans="1:9">
      <c r="A186" s="337" t="s">
        <v>331</v>
      </c>
      <c r="B186" s="332"/>
      <c r="C186" s="332"/>
      <c r="D186" s="332"/>
      <c r="E186" s="333" t="s">
        <v>253</v>
      </c>
      <c r="F186" s="334">
        <v>150</v>
      </c>
      <c r="G186" s="333" t="s">
        <v>337</v>
      </c>
      <c r="H186" s="334">
        <f t="shared" si="21"/>
        <v>0</v>
      </c>
      <c r="I186" s="295" t="s">
        <v>362</v>
      </c>
    </row>
    <row r="187" spans="1:9">
      <c r="A187" s="337" t="s">
        <v>340</v>
      </c>
      <c r="B187" s="332"/>
      <c r="C187" s="332"/>
      <c r="D187" s="332"/>
      <c r="E187" s="333" t="s">
        <v>253</v>
      </c>
      <c r="F187" s="334">
        <v>70</v>
      </c>
      <c r="G187" s="333" t="s">
        <v>337</v>
      </c>
      <c r="H187" s="334">
        <f t="shared" si="21"/>
        <v>0</v>
      </c>
      <c r="I187" s="295" t="s">
        <v>363</v>
      </c>
    </row>
    <row r="188" spans="1:9">
      <c r="A188" s="338" t="s">
        <v>386</v>
      </c>
      <c r="B188" s="332"/>
      <c r="C188" s="332"/>
      <c r="D188" s="332"/>
      <c r="E188" s="339" t="s">
        <v>387</v>
      </c>
      <c r="F188" s="340">
        <f>VLOOKUP(E188,listprice,2,0)</f>
        <v>0</v>
      </c>
      <c r="G188" s="333" t="s">
        <v>337</v>
      </c>
      <c r="H188" s="334">
        <f>IF(E188="เที่ยว",B188*C188*D188*F188,B188*D188*F188)</f>
        <v>0</v>
      </c>
      <c r="I188" s="296" t="s">
        <v>371</v>
      </c>
    </row>
    <row r="189" spans="1:9">
      <c r="A189" s="337" t="s">
        <v>332</v>
      </c>
      <c r="B189" s="332"/>
      <c r="C189" s="332"/>
      <c r="D189" s="363"/>
      <c r="E189" s="342" t="s">
        <v>335</v>
      </c>
      <c r="F189" s="364"/>
      <c r="G189" s="333" t="s">
        <v>337</v>
      </c>
      <c r="H189" s="334">
        <f>+B189*C189*F189</f>
        <v>0</v>
      </c>
      <c r="I189" s="296" t="s">
        <v>370</v>
      </c>
    </row>
    <row r="190" spans="1:9">
      <c r="A190" s="344" t="s">
        <v>333</v>
      </c>
      <c r="B190" s="348"/>
      <c r="C190" s="802"/>
      <c r="D190" s="803"/>
      <c r="E190" s="346" t="s">
        <v>336</v>
      </c>
      <c r="F190" s="365"/>
      <c r="G190" s="417" t="s">
        <v>337</v>
      </c>
      <c r="H190" s="405">
        <f>+B190*F190</f>
        <v>0</v>
      </c>
      <c r="I190" s="286" t="s">
        <v>372</v>
      </c>
    </row>
    <row r="191" spans="1:9" s="413" customFormat="1">
      <c r="A191" s="297" t="s">
        <v>339</v>
      </c>
      <c r="B191" s="366">
        <f t="shared" ref="B191:C191" si="22">+B192+B201+B210+B219+B228+B237+B246+B255+B264+B273+B282+B291+B300+B309+B318+B327+B336+B345+B354+B363+B372+B381+B390+B399+B408</f>
        <v>0</v>
      </c>
      <c r="C191" s="366">
        <f t="shared" si="22"/>
        <v>0</v>
      </c>
      <c r="D191" s="366"/>
      <c r="E191" s="351"/>
      <c r="F191" s="351"/>
      <c r="G191" s="351"/>
      <c r="H191" s="351">
        <f>+H192+H201+H210+H219+H228+H237+H246+H255+H264+H273+H282+H291+H300+H309+H318+H327+H336+H345+H354+H363+H372+H381+H390+H399+H408</f>
        <v>0</v>
      </c>
      <c r="I191" s="297"/>
    </row>
    <row r="192" spans="1:9">
      <c r="A192" s="283" t="s">
        <v>122</v>
      </c>
      <c r="B192" s="321"/>
      <c r="C192" s="321"/>
      <c r="D192" s="321"/>
      <c r="E192" s="360" t="s">
        <v>253</v>
      </c>
      <c r="F192" s="325"/>
      <c r="G192" s="325"/>
      <c r="H192" s="325">
        <f>SUM(H194:H200)</f>
        <v>0</v>
      </c>
      <c r="I192" s="352" t="s">
        <v>388</v>
      </c>
    </row>
    <row r="193" spans="1:9">
      <c r="A193" s="361" t="s">
        <v>101</v>
      </c>
      <c r="B193" s="332"/>
      <c r="C193" s="332"/>
      <c r="D193" s="362"/>
      <c r="E193" s="330"/>
      <c r="F193" s="330"/>
      <c r="G193" s="330"/>
      <c r="H193" s="334"/>
      <c r="I193" s="295"/>
    </row>
    <row r="194" spans="1:9">
      <c r="A194" s="331" t="s">
        <v>98</v>
      </c>
      <c r="B194" s="332"/>
      <c r="C194" s="332"/>
      <c r="D194" s="332"/>
      <c r="E194" s="333" t="s">
        <v>334</v>
      </c>
      <c r="F194" s="334">
        <v>600</v>
      </c>
      <c r="G194" s="333" t="s">
        <v>337</v>
      </c>
      <c r="H194" s="334">
        <f>+B194*C194*D194*F194</f>
        <v>0</v>
      </c>
      <c r="I194" s="295" t="s">
        <v>389</v>
      </c>
    </row>
    <row r="195" spans="1:9">
      <c r="A195" s="331" t="s">
        <v>96</v>
      </c>
      <c r="B195" s="332"/>
      <c r="C195" s="332"/>
      <c r="D195" s="332"/>
      <c r="E195" s="333" t="s">
        <v>334</v>
      </c>
      <c r="F195" s="334">
        <v>1200</v>
      </c>
      <c r="G195" s="333" t="s">
        <v>337</v>
      </c>
      <c r="H195" s="334">
        <f t="shared" ref="H195:H197" si="23">+B195*C195*D195*F195</f>
        <v>0</v>
      </c>
      <c r="I195" s="295" t="s">
        <v>390</v>
      </c>
    </row>
    <row r="196" spans="1:9">
      <c r="A196" s="337" t="s">
        <v>331</v>
      </c>
      <c r="B196" s="332"/>
      <c r="C196" s="332"/>
      <c r="D196" s="332"/>
      <c r="E196" s="333" t="s">
        <v>253</v>
      </c>
      <c r="F196" s="334">
        <v>150</v>
      </c>
      <c r="G196" s="333" t="s">
        <v>337</v>
      </c>
      <c r="H196" s="334">
        <f t="shared" si="23"/>
        <v>0</v>
      </c>
      <c r="I196" s="295" t="s">
        <v>362</v>
      </c>
    </row>
    <row r="197" spans="1:9">
      <c r="A197" s="337" t="s">
        <v>340</v>
      </c>
      <c r="B197" s="332"/>
      <c r="C197" s="332"/>
      <c r="D197" s="332"/>
      <c r="E197" s="333" t="s">
        <v>253</v>
      </c>
      <c r="F197" s="334">
        <v>70</v>
      </c>
      <c r="G197" s="333" t="s">
        <v>337</v>
      </c>
      <c r="H197" s="334">
        <f t="shared" si="23"/>
        <v>0</v>
      </c>
      <c r="I197" s="295" t="s">
        <v>363</v>
      </c>
    </row>
    <row r="198" spans="1:9">
      <c r="A198" s="338" t="s">
        <v>386</v>
      </c>
      <c r="B198" s="332"/>
      <c r="C198" s="332"/>
      <c r="D198" s="332"/>
      <c r="E198" s="339" t="s">
        <v>387</v>
      </c>
      <c r="F198" s="340">
        <f>VLOOKUP(E198,listprice,2,0)</f>
        <v>0</v>
      </c>
      <c r="G198" s="333" t="s">
        <v>337</v>
      </c>
      <c r="H198" s="334">
        <f>IF(E198="เที่ยว",B198*C198*D198*F198,B198*D198*F198)</f>
        <v>0</v>
      </c>
      <c r="I198" s="296" t="s">
        <v>371</v>
      </c>
    </row>
    <row r="199" spans="1:9">
      <c r="A199" s="337" t="s">
        <v>332</v>
      </c>
      <c r="B199" s="332"/>
      <c r="C199" s="332"/>
      <c r="D199" s="363"/>
      <c r="E199" s="342" t="s">
        <v>335</v>
      </c>
      <c r="F199" s="364"/>
      <c r="G199" s="333" t="s">
        <v>337</v>
      </c>
      <c r="H199" s="334">
        <f>+B199*C199*F199</f>
        <v>0</v>
      </c>
      <c r="I199" s="296" t="s">
        <v>370</v>
      </c>
    </row>
    <row r="200" spans="1:9">
      <c r="A200" s="344" t="s">
        <v>333</v>
      </c>
      <c r="B200" s="348"/>
      <c r="C200" s="802"/>
      <c r="D200" s="803"/>
      <c r="E200" s="346" t="s">
        <v>336</v>
      </c>
      <c r="F200" s="365"/>
      <c r="G200" s="417" t="s">
        <v>337</v>
      </c>
      <c r="H200" s="405">
        <f>+B200*F200</f>
        <v>0</v>
      </c>
      <c r="I200" s="286" t="s">
        <v>372</v>
      </c>
    </row>
    <row r="201" spans="1:9">
      <c r="A201" s="283" t="s">
        <v>342</v>
      </c>
      <c r="B201" s="321"/>
      <c r="C201" s="321"/>
      <c r="D201" s="321"/>
      <c r="E201" s="360" t="s">
        <v>253</v>
      </c>
      <c r="F201" s="325"/>
      <c r="G201" s="325"/>
      <c r="H201" s="325">
        <f>SUM(H203:H209)</f>
        <v>0</v>
      </c>
      <c r="I201" s="352" t="s">
        <v>388</v>
      </c>
    </row>
    <row r="202" spans="1:9">
      <c r="A202" s="361" t="s">
        <v>101</v>
      </c>
      <c r="B202" s="332"/>
      <c r="C202" s="332"/>
      <c r="D202" s="362"/>
      <c r="E202" s="330"/>
      <c r="F202" s="330"/>
      <c r="G202" s="330"/>
      <c r="H202" s="334"/>
      <c r="I202" s="295"/>
    </row>
    <row r="203" spans="1:9">
      <c r="A203" s="331" t="s">
        <v>98</v>
      </c>
      <c r="B203" s="332"/>
      <c r="C203" s="332"/>
      <c r="D203" s="332"/>
      <c r="E203" s="333" t="s">
        <v>334</v>
      </c>
      <c r="F203" s="334">
        <v>600</v>
      </c>
      <c r="G203" s="333" t="s">
        <v>337</v>
      </c>
      <c r="H203" s="334">
        <f>+B203*C203*D203*F203</f>
        <v>0</v>
      </c>
      <c r="I203" s="295" t="s">
        <v>389</v>
      </c>
    </row>
    <row r="204" spans="1:9">
      <c r="A204" s="331" t="s">
        <v>96</v>
      </c>
      <c r="B204" s="332"/>
      <c r="C204" s="332"/>
      <c r="D204" s="332"/>
      <c r="E204" s="333" t="s">
        <v>334</v>
      </c>
      <c r="F204" s="334">
        <v>1200</v>
      </c>
      <c r="G204" s="333" t="s">
        <v>337</v>
      </c>
      <c r="H204" s="334">
        <f t="shared" ref="H204:H206" si="24">+B204*C204*D204*F204</f>
        <v>0</v>
      </c>
      <c r="I204" s="295" t="s">
        <v>390</v>
      </c>
    </row>
    <row r="205" spans="1:9">
      <c r="A205" s="337" t="s">
        <v>331</v>
      </c>
      <c r="B205" s="332"/>
      <c r="C205" s="332"/>
      <c r="D205" s="332"/>
      <c r="E205" s="333" t="s">
        <v>253</v>
      </c>
      <c r="F205" s="334">
        <v>150</v>
      </c>
      <c r="G205" s="333" t="s">
        <v>337</v>
      </c>
      <c r="H205" s="334">
        <f t="shared" si="24"/>
        <v>0</v>
      </c>
      <c r="I205" s="295" t="s">
        <v>362</v>
      </c>
    </row>
    <row r="206" spans="1:9">
      <c r="A206" s="337" t="s">
        <v>340</v>
      </c>
      <c r="B206" s="332"/>
      <c r="C206" s="332"/>
      <c r="D206" s="332"/>
      <c r="E206" s="333" t="s">
        <v>253</v>
      </c>
      <c r="F206" s="334">
        <v>70</v>
      </c>
      <c r="G206" s="333" t="s">
        <v>337</v>
      </c>
      <c r="H206" s="334">
        <f t="shared" si="24"/>
        <v>0</v>
      </c>
      <c r="I206" s="295" t="s">
        <v>363</v>
      </c>
    </row>
    <row r="207" spans="1:9">
      <c r="A207" s="338" t="s">
        <v>386</v>
      </c>
      <c r="B207" s="332"/>
      <c r="C207" s="332"/>
      <c r="D207" s="332"/>
      <c r="E207" s="339" t="s">
        <v>387</v>
      </c>
      <c r="F207" s="340">
        <f>VLOOKUP(E207,listprice,2,0)</f>
        <v>0</v>
      </c>
      <c r="G207" s="333" t="s">
        <v>337</v>
      </c>
      <c r="H207" s="334">
        <f>IF(E207="เที่ยว",B207*C207*D207*F207,B207*D207*F207)</f>
        <v>0</v>
      </c>
      <c r="I207" s="296" t="s">
        <v>371</v>
      </c>
    </row>
    <row r="208" spans="1:9">
      <c r="A208" s="337" t="s">
        <v>332</v>
      </c>
      <c r="B208" s="332"/>
      <c r="C208" s="332"/>
      <c r="D208" s="363"/>
      <c r="E208" s="342" t="s">
        <v>335</v>
      </c>
      <c r="F208" s="364"/>
      <c r="G208" s="333" t="s">
        <v>337</v>
      </c>
      <c r="H208" s="334">
        <f>+B208*C208*F208</f>
        <v>0</v>
      </c>
      <c r="I208" s="296" t="s">
        <v>370</v>
      </c>
    </row>
    <row r="209" spans="1:9">
      <c r="A209" s="344" t="s">
        <v>333</v>
      </c>
      <c r="B209" s="348"/>
      <c r="C209" s="802"/>
      <c r="D209" s="803"/>
      <c r="E209" s="346" t="s">
        <v>336</v>
      </c>
      <c r="F209" s="365"/>
      <c r="G209" s="417" t="s">
        <v>337</v>
      </c>
      <c r="H209" s="405">
        <f>+B209*F209</f>
        <v>0</v>
      </c>
      <c r="I209" s="286" t="s">
        <v>372</v>
      </c>
    </row>
    <row r="210" spans="1:9">
      <c r="A210" s="283" t="s">
        <v>343</v>
      </c>
      <c r="B210" s="321"/>
      <c r="C210" s="321"/>
      <c r="D210" s="321"/>
      <c r="E210" s="360" t="s">
        <v>253</v>
      </c>
      <c r="F210" s="325"/>
      <c r="G210" s="325"/>
      <c r="H210" s="325">
        <f>SUM(H212:H218)</f>
        <v>0</v>
      </c>
      <c r="I210" s="352" t="s">
        <v>388</v>
      </c>
    </row>
    <row r="211" spans="1:9">
      <c r="A211" s="361" t="s">
        <v>101</v>
      </c>
      <c r="B211" s="332"/>
      <c r="C211" s="332"/>
      <c r="D211" s="362"/>
      <c r="E211" s="330"/>
      <c r="F211" s="330"/>
      <c r="G211" s="330"/>
      <c r="H211" s="334"/>
      <c r="I211" s="295"/>
    </row>
    <row r="212" spans="1:9">
      <c r="A212" s="331" t="s">
        <v>98</v>
      </c>
      <c r="B212" s="332"/>
      <c r="C212" s="332"/>
      <c r="D212" s="332"/>
      <c r="E212" s="333" t="s">
        <v>334</v>
      </c>
      <c r="F212" s="334">
        <v>600</v>
      </c>
      <c r="G212" s="333" t="s">
        <v>337</v>
      </c>
      <c r="H212" s="334">
        <f>+B212*C212*D212*F212</f>
        <v>0</v>
      </c>
      <c r="I212" s="295" t="s">
        <v>389</v>
      </c>
    </row>
    <row r="213" spans="1:9">
      <c r="A213" s="331" t="s">
        <v>96</v>
      </c>
      <c r="B213" s="332"/>
      <c r="C213" s="332"/>
      <c r="D213" s="332"/>
      <c r="E213" s="333" t="s">
        <v>334</v>
      </c>
      <c r="F213" s="334">
        <v>1200</v>
      </c>
      <c r="G213" s="333" t="s">
        <v>337</v>
      </c>
      <c r="H213" s="334">
        <f t="shared" ref="H213:H215" si="25">+B213*C213*D213*F213</f>
        <v>0</v>
      </c>
      <c r="I213" s="295" t="s">
        <v>390</v>
      </c>
    </row>
    <row r="214" spans="1:9">
      <c r="A214" s="337" t="s">
        <v>331</v>
      </c>
      <c r="B214" s="332"/>
      <c r="C214" s="332"/>
      <c r="D214" s="332"/>
      <c r="E214" s="333" t="s">
        <v>253</v>
      </c>
      <c r="F214" s="334">
        <v>150</v>
      </c>
      <c r="G214" s="333" t="s">
        <v>337</v>
      </c>
      <c r="H214" s="334">
        <f t="shared" si="25"/>
        <v>0</v>
      </c>
      <c r="I214" s="295" t="s">
        <v>362</v>
      </c>
    </row>
    <row r="215" spans="1:9">
      <c r="A215" s="337" t="s">
        <v>340</v>
      </c>
      <c r="B215" s="332"/>
      <c r="C215" s="332"/>
      <c r="D215" s="332"/>
      <c r="E215" s="333" t="s">
        <v>253</v>
      </c>
      <c r="F215" s="334">
        <v>70</v>
      </c>
      <c r="G215" s="333" t="s">
        <v>337</v>
      </c>
      <c r="H215" s="334">
        <f t="shared" si="25"/>
        <v>0</v>
      </c>
      <c r="I215" s="295" t="s">
        <v>363</v>
      </c>
    </row>
    <row r="216" spans="1:9">
      <c r="A216" s="338" t="s">
        <v>386</v>
      </c>
      <c r="B216" s="332"/>
      <c r="C216" s="332"/>
      <c r="D216" s="332"/>
      <c r="E216" s="339" t="s">
        <v>387</v>
      </c>
      <c r="F216" s="340">
        <f>VLOOKUP(E216,listprice,2,0)</f>
        <v>0</v>
      </c>
      <c r="G216" s="333" t="s">
        <v>337</v>
      </c>
      <c r="H216" s="334">
        <f>IF(E216="เที่ยว",B216*C216*D216*F216,B216*D216*F216)</f>
        <v>0</v>
      </c>
      <c r="I216" s="296" t="s">
        <v>371</v>
      </c>
    </row>
    <row r="217" spans="1:9">
      <c r="A217" s="337" t="s">
        <v>332</v>
      </c>
      <c r="B217" s="332"/>
      <c r="C217" s="332"/>
      <c r="D217" s="363"/>
      <c r="E217" s="342" t="s">
        <v>335</v>
      </c>
      <c r="F217" s="364"/>
      <c r="G217" s="333" t="s">
        <v>337</v>
      </c>
      <c r="H217" s="334">
        <f>+B217*C217*F217</f>
        <v>0</v>
      </c>
      <c r="I217" s="296" t="s">
        <v>370</v>
      </c>
    </row>
    <row r="218" spans="1:9">
      <c r="A218" s="344" t="s">
        <v>333</v>
      </c>
      <c r="B218" s="348"/>
      <c r="C218" s="802"/>
      <c r="D218" s="803"/>
      <c r="E218" s="346" t="s">
        <v>336</v>
      </c>
      <c r="F218" s="365"/>
      <c r="G218" s="417" t="s">
        <v>337</v>
      </c>
      <c r="H218" s="405">
        <f>+B218*F218</f>
        <v>0</v>
      </c>
      <c r="I218" s="286" t="s">
        <v>372</v>
      </c>
    </row>
    <row r="219" spans="1:9">
      <c r="A219" s="283" t="s">
        <v>344</v>
      </c>
      <c r="B219" s="321"/>
      <c r="C219" s="321"/>
      <c r="D219" s="321"/>
      <c r="E219" s="360" t="s">
        <v>253</v>
      </c>
      <c r="F219" s="325"/>
      <c r="G219" s="325"/>
      <c r="H219" s="325">
        <f>SUM(H221:H227)</f>
        <v>0</v>
      </c>
      <c r="I219" s="352" t="s">
        <v>388</v>
      </c>
    </row>
    <row r="220" spans="1:9">
      <c r="A220" s="361" t="s">
        <v>101</v>
      </c>
      <c r="B220" s="332"/>
      <c r="C220" s="332"/>
      <c r="D220" s="362"/>
      <c r="E220" s="330"/>
      <c r="F220" s="330"/>
      <c r="G220" s="330"/>
      <c r="H220" s="334"/>
      <c r="I220" s="295"/>
    </row>
    <row r="221" spans="1:9">
      <c r="A221" s="331" t="s">
        <v>98</v>
      </c>
      <c r="B221" s="332"/>
      <c r="C221" s="332"/>
      <c r="D221" s="332"/>
      <c r="E221" s="333" t="s">
        <v>334</v>
      </c>
      <c r="F221" s="334">
        <v>600</v>
      </c>
      <c r="G221" s="333" t="s">
        <v>337</v>
      </c>
      <c r="H221" s="334">
        <f>+B221*C221*D221*F221</f>
        <v>0</v>
      </c>
      <c r="I221" s="295" t="s">
        <v>389</v>
      </c>
    </row>
    <row r="222" spans="1:9">
      <c r="A222" s="331" t="s">
        <v>96</v>
      </c>
      <c r="B222" s="332"/>
      <c r="C222" s="332"/>
      <c r="D222" s="332"/>
      <c r="E222" s="333" t="s">
        <v>334</v>
      </c>
      <c r="F222" s="334">
        <v>1200</v>
      </c>
      <c r="G222" s="333" t="s">
        <v>337</v>
      </c>
      <c r="H222" s="334">
        <f t="shared" ref="H222:H224" si="26">+B222*C222*D222*F222</f>
        <v>0</v>
      </c>
      <c r="I222" s="295" t="s">
        <v>390</v>
      </c>
    </row>
    <row r="223" spans="1:9">
      <c r="A223" s="337" t="s">
        <v>331</v>
      </c>
      <c r="B223" s="332"/>
      <c r="C223" s="332"/>
      <c r="D223" s="332"/>
      <c r="E223" s="333" t="s">
        <v>253</v>
      </c>
      <c r="F223" s="334">
        <v>150</v>
      </c>
      <c r="G223" s="333" t="s">
        <v>337</v>
      </c>
      <c r="H223" s="334">
        <f t="shared" si="26"/>
        <v>0</v>
      </c>
      <c r="I223" s="295" t="s">
        <v>362</v>
      </c>
    </row>
    <row r="224" spans="1:9">
      <c r="A224" s="337" t="s">
        <v>340</v>
      </c>
      <c r="B224" s="332"/>
      <c r="C224" s="332"/>
      <c r="D224" s="332"/>
      <c r="E224" s="333" t="s">
        <v>253</v>
      </c>
      <c r="F224" s="334">
        <v>70</v>
      </c>
      <c r="G224" s="333" t="s">
        <v>337</v>
      </c>
      <c r="H224" s="334">
        <f t="shared" si="26"/>
        <v>0</v>
      </c>
      <c r="I224" s="295" t="s">
        <v>363</v>
      </c>
    </row>
    <row r="225" spans="1:9">
      <c r="A225" s="338" t="s">
        <v>386</v>
      </c>
      <c r="B225" s="332"/>
      <c r="C225" s="332"/>
      <c r="D225" s="332"/>
      <c r="E225" s="339" t="s">
        <v>387</v>
      </c>
      <c r="F225" s="340">
        <f>VLOOKUP(E225,listprice,2,0)</f>
        <v>0</v>
      </c>
      <c r="G225" s="333" t="s">
        <v>337</v>
      </c>
      <c r="H225" s="334">
        <f>IF(E225="เที่ยว",B225*C225*D225*F225,B225*D225*F225)</f>
        <v>0</v>
      </c>
      <c r="I225" s="296" t="s">
        <v>371</v>
      </c>
    </row>
    <row r="226" spans="1:9">
      <c r="A226" s="337" t="s">
        <v>332</v>
      </c>
      <c r="B226" s="332"/>
      <c r="C226" s="332"/>
      <c r="D226" s="363"/>
      <c r="E226" s="342" t="s">
        <v>335</v>
      </c>
      <c r="F226" s="364"/>
      <c r="G226" s="333" t="s">
        <v>337</v>
      </c>
      <c r="H226" s="334">
        <f>+B226*C226*F226</f>
        <v>0</v>
      </c>
      <c r="I226" s="296" t="s">
        <v>370</v>
      </c>
    </row>
    <row r="227" spans="1:9">
      <c r="A227" s="344" t="s">
        <v>333</v>
      </c>
      <c r="B227" s="348"/>
      <c r="C227" s="802"/>
      <c r="D227" s="803"/>
      <c r="E227" s="346" t="s">
        <v>336</v>
      </c>
      <c r="F227" s="365"/>
      <c r="G227" s="417" t="s">
        <v>337</v>
      </c>
      <c r="H227" s="405">
        <f>+B227*F227</f>
        <v>0</v>
      </c>
      <c r="I227" s="286" t="s">
        <v>372</v>
      </c>
    </row>
    <row r="228" spans="1:9">
      <c r="A228" s="283" t="s">
        <v>345</v>
      </c>
      <c r="B228" s="321"/>
      <c r="C228" s="321"/>
      <c r="D228" s="321"/>
      <c r="E228" s="360" t="s">
        <v>253</v>
      </c>
      <c r="F228" s="325"/>
      <c r="G228" s="325"/>
      <c r="H228" s="325">
        <f>SUM(H230:H236)</f>
        <v>0</v>
      </c>
      <c r="I228" s="352" t="s">
        <v>388</v>
      </c>
    </row>
    <row r="229" spans="1:9">
      <c r="A229" s="361" t="s">
        <v>101</v>
      </c>
      <c r="B229" s="332"/>
      <c r="C229" s="332"/>
      <c r="D229" s="362"/>
      <c r="E229" s="330"/>
      <c r="F229" s="330"/>
      <c r="G229" s="330"/>
      <c r="H229" s="334"/>
      <c r="I229" s="295"/>
    </row>
    <row r="230" spans="1:9">
      <c r="A230" s="331" t="s">
        <v>98</v>
      </c>
      <c r="B230" s="332"/>
      <c r="C230" s="332"/>
      <c r="D230" s="332"/>
      <c r="E230" s="333" t="s">
        <v>334</v>
      </c>
      <c r="F230" s="334">
        <v>600</v>
      </c>
      <c r="G230" s="333" t="s">
        <v>337</v>
      </c>
      <c r="H230" s="334">
        <f>+B230*C230*D230*F230</f>
        <v>0</v>
      </c>
      <c r="I230" s="295" t="s">
        <v>389</v>
      </c>
    </row>
    <row r="231" spans="1:9">
      <c r="A231" s="331" t="s">
        <v>96</v>
      </c>
      <c r="B231" s="332"/>
      <c r="C231" s="332"/>
      <c r="D231" s="332"/>
      <c r="E231" s="333" t="s">
        <v>334</v>
      </c>
      <c r="F231" s="334">
        <v>1200</v>
      </c>
      <c r="G231" s="333" t="s">
        <v>337</v>
      </c>
      <c r="H231" s="334">
        <f t="shared" ref="H231:H233" si="27">+B231*C231*D231*F231</f>
        <v>0</v>
      </c>
      <c r="I231" s="295" t="s">
        <v>390</v>
      </c>
    </row>
    <row r="232" spans="1:9">
      <c r="A232" s="337" t="s">
        <v>331</v>
      </c>
      <c r="B232" s="332"/>
      <c r="C232" s="332"/>
      <c r="D232" s="332"/>
      <c r="E232" s="333" t="s">
        <v>253</v>
      </c>
      <c r="F232" s="334">
        <v>150</v>
      </c>
      <c r="G232" s="333" t="s">
        <v>337</v>
      </c>
      <c r="H232" s="334">
        <f t="shared" si="27"/>
        <v>0</v>
      </c>
      <c r="I232" s="295" t="s">
        <v>362</v>
      </c>
    </row>
    <row r="233" spans="1:9">
      <c r="A233" s="337" t="s">
        <v>340</v>
      </c>
      <c r="B233" s="332"/>
      <c r="C233" s="332"/>
      <c r="D233" s="332"/>
      <c r="E233" s="333" t="s">
        <v>253</v>
      </c>
      <c r="F233" s="334">
        <v>70</v>
      </c>
      <c r="G233" s="333" t="s">
        <v>337</v>
      </c>
      <c r="H233" s="334">
        <f t="shared" si="27"/>
        <v>0</v>
      </c>
      <c r="I233" s="295" t="s">
        <v>363</v>
      </c>
    </row>
    <row r="234" spans="1:9">
      <c r="A234" s="338" t="s">
        <v>386</v>
      </c>
      <c r="B234" s="332"/>
      <c r="C234" s="332"/>
      <c r="D234" s="332"/>
      <c r="E234" s="339" t="s">
        <v>387</v>
      </c>
      <c r="F234" s="340">
        <f>VLOOKUP(E234,listprice,2,0)</f>
        <v>0</v>
      </c>
      <c r="G234" s="333" t="s">
        <v>337</v>
      </c>
      <c r="H234" s="334">
        <f>IF(E234="เที่ยว",B234*C234*D234*F234,B234*D234*F234)</f>
        <v>0</v>
      </c>
      <c r="I234" s="296" t="s">
        <v>371</v>
      </c>
    </row>
    <row r="235" spans="1:9">
      <c r="A235" s="337" t="s">
        <v>332</v>
      </c>
      <c r="B235" s="332"/>
      <c r="C235" s="332"/>
      <c r="D235" s="363"/>
      <c r="E235" s="342" t="s">
        <v>335</v>
      </c>
      <c r="F235" s="364"/>
      <c r="G235" s="333" t="s">
        <v>337</v>
      </c>
      <c r="H235" s="334">
        <f>+B235*C235*F235</f>
        <v>0</v>
      </c>
      <c r="I235" s="296" t="s">
        <v>370</v>
      </c>
    </row>
    <row r="236" spans="1:9">
      <c r="A236" s="344" t="s">
        <v>333</v>
      </c>
      <c r="B236" s="348"/>
      <c r="C236" s="802"/>
      <c r="D236" s="803"/>
      <c r="E236" s="346" t="s">
        <v>336</v>
      </c>
      <c r="F236" s="365"/>
      <c r="G236" s="417" t="s">
        <v>337</v>
      </c>
      <c r="H236" s="405">
        <f>+B236*F236</f>
        <v>0</v>
      </c>
      <c r="I236" s="286" t="s">
        <v>372</v>
      </c>
    </row>
    <row r="237" spans="1:9">
      <c r="A237" s="283" t="s">
        <v>346</v>
      </c>
      <c r="B237" s="321"/>
      <c r="C237" s="321"/>
      <c r="D237" s="321"/>
      <c r="E237" s="360" t="s">
        <v>253</v>
      </c>
      <c r="F237" s="325"/>
      <c r="G237" s="325"/>
      <c r="H237" s="325">
        <f>SUM(H239:H245)</f>
        <v>0</v>
      </c>
      <c r="I237" s="352" t="s">
        <v>388</v>
      </c>
    </row>
    <row r="238" spans="1:9">
      <c r="A238" s="361" t="s">
        <v>101</v>
      </c>
      <c r="B238" s="332"/>
      <c r="C238" s="332"/>
      <c r="D238" s="362"/>
      <c r="E238" s="330"/>
      <c r="F238" s="330"/>
      <c r="G238" s="330"/>
      <c r="H238" s="334"/>
      <c r="I238" s="295"/>
    </row>
    <row r="239" spans="1:9">
      <c r="A239" s="331" t="s">
        <v>98</v>
      </c>
      <c r="B239" s="332"/>
      <c r="C239" s="332"/>
      <c r="D239" s="332"/>
      <c r="E239" s="333" t="s">
        <v>334</v>
      </c>
      <c r="F239" s="334">
        <v>600</v>
      </c>
      <c r="G239" s="333" t="s">
        <v>337</v>
      </c>
      <c r="H239" s="334">
        <f>+B239*C239*D239*F239</f>
        <v>0</v>
      </c>
      <c r="I239" s="295" t="s">
        <v>389</v>
      </c>
    </row>
    <row r="240" spans="1:9">
      <c r="A240" s="331" t="s">
        <v>96</v>
      </c>
      <c r="B240" s="332"/>
      <c r="C240" s="332"/>
      <c r="D240" s="332"/>
      <c r="E240" s="333" t="s">
        <v>334</v>
      </c>
      <c r="F240" s="334">
        <v>1200</v>
      </c>
      <c r="G240" s="333" t="s">
        <v>337</v>
      </c>
      <c r="H240" s="334">
        <f t="shared" ref="H240:H242" si="28">+B240*C240*D240*F240</f>
        <v>0</v>
      </c>
      <c r="I240" s="295" t="s">
        <v>390</v>
      </c>
    </row>
    <row r="241" spans="1:9">
      <c r="A241" s="337" t="s">
        <v>331</v>
      </c>
      <c r="B241" s="332"/>
      <c r="C241" s="332"/>
      <c r="D241" s="332"/>
      <c r="E241" s="333" t="s">
        <v>253</v>
      </c>
      <c r="F241" s="334">
        <v>150</v>
      </c>
      <c r="G241" s="333" t="s">
        <v>337</v>
      </c>
      <c r="H241" s="334">
        <f t="shared" si="28"/>
        <v>0</v>
      </c>
      <c r="I241" s="295" t="s">
        <v>362</v>
      </c>
    </row>
    <row r="242" spans="1:9">
      <c r="A242" s="337" t="s">
        <v>340</v>
      </c>
      <c r="B242" s="332"/>
      <c r="C242" s="332"/>
      <c r="D242" s="332"/>
      <c r="E242" s="333" t="s">
        <v>253</v>
      </c>
      <c r="F242" s="334">
        <v>70</v>
      </c>
      <c r="G242" s="333" t="s">
        <v>337</v>
      </c>
      <c r="H242" s="334">
        <f t="shared" si="28"/>
        <v>0</v>
      </c>
      <c r="I242" s="295" t="s">
        <v>363</v>
      </c>
    </row>
    <row r="243" spans="1:9">
      <c r="A243" s="338" t="s">
        <v>386</v>
      </c>
      <c r="B243" s="332"/>
      <c r="C243" s="332"/>
      <c r="D243" s="332"/>
      <c r="E243" s="339" t="s">
        <v>387</v>
      </c>
      <c r="F243" s="340">
        <f>VLOOKUP(E243,listprice,2,0)</f>
        <v>0</v>
      </c>
      <c r="G243" s="333" t="s">
        <v>337</v>
      </c>
      <c r="H243" s="334">
        <f>IF(E243="เที่ยว",B243*C243*D243*F243,B243*D243*F243)</f>
        <v>0</v>
      </c>
      <c r="I243" s="296" t="s">
        <v>371</v>
      </c>
    </row>
    <row r="244" spans="1:9">
      <c r="A244" s="337" t="s">
        <v>332</v>
      </c>
      <c r="B244" s="332"/>
      <c r="C244" s="332"/>
      <c r="D244" s="363"/>
      <c r="E244" s="342" t="s">
        <v>335</v>
      </c>
      <c r="F244" s="364"/>
      <c r="G244" s="333" t="s">
        <v>337</v>
      </c>
      <c r="H244" s="334">
        <f>+B244*C244*F244</f>
        <v>0</v>
      </c>
      <c r="I244" s="296" t="s">
        <v>370</v>
      </c>
    </row>
    <row r="245" spans="1:9">
      <c r="A245" s="344" t="s">
        <v>333</v>
      </c>
      <c r="B245" s="348"/>
      <c r="C245" s="802"/>
      <c r="D245" s="803"/>
      <c r="E245" s="346" t="s">
        <v>336</v>
      </c>
      <c r="F245" s="365"/>
      <c r="G245" s="417" t="s">
        <v>337</v>
      </c>
      <c r="H245" s="405">
        <f>+B245*F245</f>
        <v>0</v>
      </c>
      <c r="I245" s="286" t="s">
        <v>372</v>
      </c>
    </row>
    <row r="246" spans="1:9">
      <c r="A246" s="283" t="s">
        <v>347</v>
      </c>
      <c r="B246" s="321"/>
      <c r="C246" s="321"/>
      <c r="D246" s="321"/>
      <c r="E246" s="360" t="s">
        <v>253</v>
      </c>
      <c r="F246" s="325"/>
      <c r="G246" s="325"/>
      <c r="H246" s="325">
        <f>SUM(H248:H254)</f>
        <v>0</v>
      </c>
      <c r="I246" s="352" t="s">
        <v>388</v>
      </c>
    </row>
    <row r="247" spans="1:9">
      <c r="A247" s="361" t="s">
        <v>101</v>
      </c>
      <c r="B247" s="332"/>
      <c r="C247" s="332"/>
      <c r="D247" s="362"/>
      <c r="E247" s="330"/>
      <c r="F247" s="330"/>
      <c r="G247" s="330"/>
      <c r="H247" s="334"/>
      <c r="I247" s="295"/>
    </row>
    <row r="248" spans="1:9">
      <c r="A248" s="331" t="s">
        <v>98</v>
      </c>
      <c r="B248" s="332"/>
      <c r="C248" s="332"/>
      <c r="D248" s="332"/>
      <c r="E248" s="333" t="s">
        <v>334</v>
      </c>
      <c r="F248" s="334">
        <v>600</v>
      </c>
      <c r="G248" s="333" t="s">
        <v>337</v>
      </c>
      <c r="H248" s="334">
        <f>+B248*C248*D248*F248</f>
        <v>0</v>
      </c>
      <c r="I248" s="295" t="s">
        <v>389</v>
      </c>
    </row>
    <row r="249" spans="1:9">
      <c r="A249" s="331" t="s">
        <v>96</v>
      </c>
      <c r="B249" s="332"/>
      <c r="C249" s="332"/>
      <c r="D249" s="332"/>
      <c r="E249" s="333" t="s">
        <v>334</v>
      </c>
      <c r="F249" s="334">
        <v>1200</v>
      </c>
      <c r="G249" s="333" t="s">
        <v>337</v>
      </c>
      <c r="H249" s="334">
        <f t="shared" ref="H249:H251" si="29">+B249*C249*D249*F249</f>
        <v>0</v>
      </c>
      <c r="I249" s="295" t="s">
        <v>390</v>
      </c>
    </row>
    <row r="250" spans="1:9">
      <c r="A250" s="337" t="s">
        <v>331</v>
      </c>
      <c r="B250" s="332"/>
      <c r="C250" s="332"/>
      <c r="D250" s="332"/>
      <c r="E250" s="333" t="s">
        <v>253</v>
      </c>
      <c r="F250" s="334">
        <v>150</v>
      </c>
      <c r="G250" s="333" t="s">
        <v>337</v>
      </c>
      <c r="H250" s="334">
        <f t="shared" si="29"/>
        <v>0</v>
      </c>
      <c r="I250" s="295" t="s">
        <v>362</v>
      </c>
    </row>
    <row r="251" spans="1:9">
      <c r="A251" s="337" t="s">
        <v>340</v>
      </c>
      <c r="B251" s="332"/>
      <c r="C251" s="332"/>
      <c r="D251" s="332"/>
      <c r="E251" s="333" t="s">
        <v>253</v>
      </c>
      <c r="F251" s="334">
        <v>70</v>
      </c>
      <c r="G251" s="333" t="s">
        <v>337</v>
      </c>
      <c r="H251" s="334">
        <f t="shared" si="29"/>
        <v>0</v>
      </c>
      <c r="I251" s="295" t="s">
        <v>363</v>
      </c>
    </row>
    <row r="252" spans="1:9">
      <c r="A252" s="338" t="s">
        <v>386</v>
      </c>
      <c r="B252" s="332"/>
      <c r="C252" s="332"/>
      <c r="D252" s="332"/>
      <c r="E252" s="339" t="s">
        <v>387</v>
      </c>
      <c r="F252" s="340">
        <f>VLOOKUP(E252,listprice,2,0)</f>
        <v>0</v>
      </c>
      <c r="G252" s="333" t="s">
        <v>337</v>
      </c>
      <c r="H252" s="334">
        <f>IF(E252="เที่ยว",B252*C252*D252*F252,B252*D252*F252)</f>
        <v>0</v>
      </c>
      <c r="I252" s="296" t="s">
        <v>371</v>
      </c>
    </row>
    <row r="253" spans="1:9">
      <c r="A253" s="337" t="s">
        <v>332</v>
      </c>
      <c r="B253" s="332"/>
      <c r="C253" s="332"/>
      <c r="D253" s="363"/>
      <c r="E253" s="342" t="s">
        <v>335</v>
      </c>
      <c r="F253" s="364"/>
      <c r="G253" s="333" t="s">
        <v>337</v>
      </c>
      <c r="H253" s="334">
        <f>+B253*C253*F253</f>
        <v>0</v>
      </c>
      <c r="I253" s="296" t="s">
        <v>370</v>
      </c>
    </row>
    <row r="254" spans="1:9">
      <c r="A254" s="344" t="s">
        <v>333</v>
      </c>
      <c r="B254" s="348"/>
      <c r="C254" s="802"/>
      <c r="D254" s="803"/>
      <c r="E254" s="346" t="s">
        <v>336</v>
      </c>
      <c r="F254" s="365"/>
      <c r="G254" s="417" t="s">
        <v>337</v>
      </c>
      <c r="H254" s="405">
        <f>+B254*F254</f>
        <v>0</v>
      </c>
      <c r="I254" s="286" t="s">
        <v>372</v>
      </c>
    </row>
    <row r="255" spans="1:9">
      <c r="A255" s="283" t="s">
        <v>348</v>
      </c>
      <c r="B255" s="321"/>
      <c r="C255" s="321"/>
      <c r="D255" s="321"/>
      <c r="E255" s="360" t="s">
        <v>253</v>
      </c>
      <c r="F255" s="325"/>
      <c r="G255" s="325"/>
      <c r="H255" s="325">
        <f>SUM(H257:H263)</f>
        <v>0</v>
      </c>
      <c r="I255" s="352" t="s">
        <v>388</v>
      </c>
    </row>
    <row r="256" spans="1:9">
      <c r="A256" s="361" t="s">
        <v>101</v>
      </c>
      <c r="B256" s="332"/>
      <c r="C256" s="332"/>
      <c r="D256" s="362"/>
      <c r="E256" s="330"/>
      <c r="F256" s="330"/>
      <c r="G256" s="330"/>
      <c r="H256" s="334"/>
      <c r="I256" s="295"/>
    </row>
    <row r="257" spans="1:9">
      <c r="A257" s="331" t="s">
        <v>98</v>
      </c>
      <c r="B257" s="332"/>
      <c r="C257" s="332"/>
      <c r="D257" s="332"/>
      <c r="E257" s="333" t="s">
        <v>334</v>
      </c>
      <c r="F257" s="334">
        <v>600</v>
      </c>
      <c r="G257" s="333" t="s">
        <v>337</v>
      </c>
      <c r="H257" s="334">
        <f>+B257*C257*D257*F257</f>
        <v>0</v>
      </c>
      <c r="I257" s="295" t="s">
        <v>389</v>
      </c>
    </row>
    <row r="258" spans="1:9">
      <c r="A258" s="331" t="s">
        <v>96</v>
      </c>
      <c r="B258" s="332"/>
      <c r="C258" s="332"/>
      <c r="D258" s="332"/>
      <c r="E258" s="333" t="s">
        <v>334</v>
      </c>
      <c r="F258" s="334">
        <v>1200</v>
      </c>
      <c r="G258" s="333" t="s">
        <v>337</v>
      </c>
      <c r="H258" s="334">
        <f t="shared" ref="H258:H260" si="30">+B258*C258*D258*F258</f>
        <v>0</v>
      </c>
      <c r="I258" s="295" t="s">
        <v>390</v>
      </c>
    </row>
    <row r="259" spans="1:9">
      <c r="A259" s="337" t="s">
        <v>331</v>
      </c>
      <c r="B259" s="332"/>
      <c r="C259" s="332"/>
      <c r="D259" s="332"/>
      <c r="E259" s="333" t="s">
        <v>253</v>
      </c>
      <c r="F259" s="334">
        <v>150</v>
      </c>
      <c r="G259" s="333" t="s">
        <v>337</v>
      </c>
      <c r="H259" s="334">
        <f t="shared" si="30"/>
        <v>0</v>
      </c>
      <c r="I259" s="295" t="s">
        <v>362</v>
      </c>
    </row>
    <row r="260" spans="1:9">
      <c r="A260" s="337" t="s">
        <v>340</v>
      </c>
      <c r="B260" s="332"/>
      <c r="C260" s="332"/>
      <c r="D260" s="332"/>
      <c r="E260" s="333" t="s">
        <v>253</v>
      </c>
      <c r="F260" s="334">
        <v>70</v>
      </c>
      <c r="G260" s="333" t="s">
        <v>337</v>
      </c>
      <c r="H260" s="334">
        <f t="shared" si="30"/>
        <v>0</v>
      </c>
      <c r="I260" s="295" t="s">
        <v>363</v>
      </c>
    </row>
    <row r="261" spans="1:9">
      <c r="A261" s="338" t="s">
        <v>386</v>
      </c>
      <c r="B261" s="332"/>
      <c r="C261" s="332"/>
      <c r="D261" s="332"/>
      <c r="E261" s="339" t="s">
        <v>387</v>
      </c>
      <c r="F261" s="340">
        <f>VLOOKUP(E261,listprice,2,0)</f>
        <v>0</v>
      </c>
      <c r="G261" s="333" t="s">
        <v>337</v>
      </c>
      <c r="H261" s="334">
        <f>IF(E261="เที่ยว",B261*C261*D261*F261,B261*D261*F261)</f>
        <v>0</v>
      </c>
      <c r="I261" s="296" t="s">
        <v>371</v>
      </c>
    </row>
    <row r="262" spans="1:9">
      <c r="A262" s="337" t="s">
        <v>332</v>
      </c>
      <c r="B262" s="332"/>
      <c r="C262" s="332"/>
      <c r="D262" s="363"/>
      <c r="E262" s="342" t="s">
        <v>335</v>
      </c>
      <c r="F262" s="364"/>
      <c r="G262" s="333" t="s">
        <v>337</v>
      </c>
      <c r="H262" s="334">
        <f>+B262*C262*F262</f>
        <v>0</v>
      </c>
      <c r="I262" s="296" t="s">
        <v>370</v>
      </c>
    </row>
    <row r="263" spans="1:9">
      <c r="A263" s="344" t="s">
        <v>333</v>
      </c>
      <c r="B263" s="348"/>
      <c r="C263" s="802"/>
      <c r="D263" s="803"/>
      <c r="E263" s="346" t="s">
        <v>336</v>
      </c>
      <c r="F263" s="365"/>
      <c r="G263" s="417" t="s">
        <v>337</v>
      </c>
      <c r="H263" s="405">
        <f>+B263*F263</f>
        <v>0</v>
      </c>
      <c r="I263" s="286" t="s">
        <v>372</v>
      </c>
    </row>
    <row r="264" spans="1:9">
      <c r="A264" s="283" t="s">
        <v>349</v>
      </c>
      <c r="B264" s="321"/>
      <c r="C264" s="321"/>
      <c r="D264" s="321"/>
      <c r="E264" s="360" t="s">
        <v>253</v>
      </c>
      <c r="F264" s="325"/>
      <c r="G264" s="325"/>
      <c r="H264" s="325">
        <f>SUM(H266:H272)</f>
        <v>0</v>
      </c>
      <c r="I264" s="352" t="s">
        <v>388</v>
      </c>
    </row>
    <row r="265" spans="1:9">
      <c r="A265" s="361" t="s">
        <v>101</v>
      </c>
      <c r="B265" s="332"/>
      <c r="C265" s="332"/>
      <c r="D265" s="362"/>
      <c r="E265" s="330"/>
      <c r="F265" s="330"/>
      <c r="G265" s="330"/>
      <c r="H265" s="334"/>
      <c r="I265" s="295"/>
    </row>
    <row r="266" spans="1:9">
      <c r="A266" s="331" t="s">
        <v>98</v>
      </c>
      <c r="B266" s="332"/>
      <c r="C266" s="332"/>
      <c r="D266" s="332"/>
      <c r="E266" s="333" t="s">
        <v>334</v>
      </c>
      <c r="F266" s="334">
        <v>600</v>
      </c>
      <c r="G266" s="333" t="s">
        <v>337</v>
      </c>
      <c r="H266" s="334">
        <f>+B266*C266*D266*F266</f>
        <v>0</v>
      </c>
      <c r="I266" s="295" t="s">
        <v>389</v>
      </c>
    </row>
    <row r="267" spans="1:9">
      <c r="A267" s="331" t="s">
        <v>96</v>
      </c>
      <c r="B267" s="332"/>
      <c r="C267" s="332"/>
      <c r="D267" s="332"/>
      <c r="E267" s="333" t="s">
        <v>334</v>
      </c>
      <c r="F267" s="334">
        <v>1200</v>
      </c>
      <c r="G267" s="333" t="s">
        <v>337</v>
      </c>
      <c r="H267" s="334">
        <f t="shared" ref="H267:H269" si="31">+B267*C267*D267*F267</f>
        <v>0</v>
      </c>
      <c r="I267" s="295" t="s">
        <v>390</v>
      </c>
    </row>
    <row r="268" spans="1:9">
      <c r="A268" s="337" t="s">
        <v>331</v>
      </c>
      <c r="B268" s="332"/>
      <c r="C268" s="332"/>
      <c r="D268" s="332"/>
      <c r="E268" s="333" t="s">
        <v>253</v>
      </c>
      <c r="F268" s="334">
        <v>150</v>
      </c>
      <c r="G268" s="333" t="s">
        <v>337</v>
      </c>
      <c r="H268" s="334">
        <f t="shared" si="31"/>
        <v>0</v>
      </c>
      <c r="I268" s="295" t="s">
        <v>362</v>
      </c>
    </row>
    <row r="269" spans="1:9">
      <c r="A269" s="337" t="s">
        <v>340</v>
      </c>
      <c r="B269" s="332"/>
      <c r="C269" s="332"/>
      <c r="D269" s="332"/>
      <c r="E269" s="333" t="s">
        <v>253</v>
      </c>
      <c r="F269" s="334">
        <v>70</v>
      </c>
      <c r="G269" s="333" t="s">
        <v>337</v>
      </c>
      <c r="H269" s="334">
        <f t="shared" si="31"/>
        <v>0</v>
      </c>
      <c r="I269" s="295" t="s">
        <v>363</v>
      </c>
    </row>
    <row r="270" spans="1:9">
      <c r="A270" s="338" t="s">
        <v>386</v>
      </c>
      <c r="B270" s="332"/>
      <c r="C270" s="332"/>
      <c r="D270" s="332"/>
      <c r="E270" s="339" t="s">
        <v>387</v>
      </c>
      <c r="F270" s="340">
        <f>VLOOKUP(E270,listprice,2,0)</f>
        <v>0</v>
      </c>
      <c r="G270" s="333" t="s">
        <v>337</v>
      </c>
      <c r="H270" s="334">
        <f>IF(E270="เที่ยว",B270*C270*D270*F270,B270*D270*F270)</f>
        <v>0</v>
      </c>
      <c r="I270" s="296" t="s">
        <v>371</v>
      </c>
    </row>
    <row r="271" spans="1:9">
      <c r="A271" s="337" t="s">
        <v>332</v>
      </c>
      <c r="B271" s="332"/>
      <c r="C271" s="332"/>
      <c r="D271" s="363"/>
      <c r="E271" s="342" t="s">
        <v>335</v>
      </c>
      <c r="F271" s="364"/>
      <c r="G271" s="333" t="s">
        <v>337</v>
      </c>
      <c r="H271" s="334">
        <f>+B271*C271*F271</f>
        <v>0</v>
      </c>
      <c r="I271" s="296" t="s">
        <v>370</v>
      </c>
    </row>
    <row r="272" spans="1:9">
      <c r="A272" s="344" t="s">
        <v>333</v>
      </c>
      <c r="B272" s="348"/>
      <c r="C272" s="802"/>
      <c r="D272" s="803"/>
      <c r="E272" s="346" t="s">
        <v>336</v>
      </c>
      <c r="F272" s="365"/>
      <c r="G272" s="417" t="s">
        <v>337</v>
      </c>
      <c r="H272" s="405">
        <f>+B272*F272</f>
        <v>0</v>
      </c>
      <c r="I272" s="286" t="s">
        <v>372</v>
      </c>
    </row>
    <row r="273" spans="1:9">
      <c r="A273" s="283" t="s">
        <v>350</v>
      </c>
      <c r="B273" s="321"/>
      <c r="C273" s="321"/>
      <c r="D273" s="321"/>
      <c r="E273" s="360" t="s">
        <v>253</v>
      </c>
      <c r="F273" s="325"/>
      <c r="G273" s="325"/>
      <c r="H273" s="325">
        <f>SUM(H275:H281)</f>
        <v>0</v>
      </c>
      <c r="I273" s="352" t="s">
        <v>388</v>
      </c>
    </row>
    <row r="274" spans="1:9">
      <c r="A274" s="361" t="s">
        <v>101</v>
      </c>
      <c r="B274" s="332"/>
      <c r="C274" s="332"/>
      <c r="D274" s="362"/>
      <c r="E274" s="330"/>
      <c r="F274" s="330"/>
      <c r="G274" s="330"/>
      <c r="H274" s="334"/>
      <c r="I274" s="295"/>
    </row>
    <row r="275" spans="1:9">
      <c r="A275" s="331" t="s">
        <v>98</v>
      </c>
      <c r="B275" s="332"/>
      <c r="C275" s="332"/>
      <c r="D275" s="332"/>
      <c r="E275" s="333" t="s">
        <v>334</v>
      </c>
      <c r="F275" s="334">
        <v>600</v>
      </c>
      <c r="G275" s="333" t="s">
        <v>337</v>
      </c>
      <c r="H275" s="334">
        <f>+B275*C275*D275*F275</f>
        <v>0</v>
      </c>
      <c r="I275" s="295" t="s">
        <v>389</v>
      </c>
    </row>
    <row r="276" spans="1:9">
      <c r="A276" s="331" t="s">
        <v>96</v>
      </c>
      <c r="B276" s="332"/>
      <c r="C276" s="332"/>
      <c r="D276" s="332"/>
      <c r="E276" s="333" t="s">
        <v>334</v>
      </c>
      <c r="F276" s="334">
        <v>1200</v>
      </c>
      <c r="G276" s="333" t="s">
        <v>337</v>
      </c>
      <c r="H276" s="334">
        <f t="shared" ref="H276:H278" si="32">+B276*C276*D276*F276</f>
        <v>0</v>
      </c>
      <c r="I276" s="295" t="s">
        <v>390</v>
      </c>
    </row>
    <row r="277" spans="1:9">
      <c r="A277" s="337" t="s">
        <v>331</v>
      </c>
      <c r="B277" s="332"/>
      <c r="C277" s="332"/>
      <c r="D277" s="332"/>
      <c r="E277" s="333" t="s">
        <v>253</v>
      </c>
      <c r="F277" s="334">
        <v>150</v>
      </c>
      <c r="G277" s="333" t="s">
        <v>337</v>
      </c>
      <c r="H277" s="334">
        <f t="shared" si="32"/>
        <v>0</v>
      </c>
      <c r="I277" s="295" t="s">
        <v>362</v>
      </c>
    </row>
    <row r="278" spans="1:9">
      <c r="A278" s="337" t="s">
        <v>340</v>
      </c>
      <c r="B278" s="332"/>
      <c r="C278" s="332"/>
      <c r="D278" s="332"/>
      <c r="E278" s="333" t="s">
        <v>253</v>
      </c>
      <c r="F278" s="334">
        <v>70</v>
      </c>
      <c r="G278" s="333" t="s">
        <v>337</v>
      </c>
      <c r="H278" s="334">
        <f t="shared" si="32"/>
        <v>0</v>
      </c>
      <c r="I278" s="295" t="s">
        <v>363</v>
      </c>
    </row>
    <row r="279" spans="1:9">
      <c r="A279" s="338" t="s">
        <v>386</v>
      </c>
      <c r="B279" s="332"/>
      <c r="C279" s="332"/>
      <c r="D279" s="332"/>
      <c r="E279" s="339" t="s">
        <v>387</v>
      </c>
      <c r="F279" s="340">
        <f>VLOOKUP(E279,listprice,2,0)</f>
        <v>0</v>
      </c>
      <c r="G279" s="333" t="s">
        <v>337</v>
      </c>
      <c r="H279" s="334">
        <f>IF(E279="เที่ยว",B279*C279*D279*F279,B279*D279*F279)</f>
        <v>0</v>
      </c>
      <c r="I279" s="296" t="s">
        <v>371</v>
      </c>
    </row>
    <row r="280" spans="1:9">
      <c r="A280" s="337" t="s">
        <v>332</v>
      </c>
      <c r="B280" s="332"/>
      <c r="C280" s="332"/>
      <c r="D280" s="363"/>
      <c r="E280" s="342" t="s">
        <v>335</v>
      </c>
      <c r="F280" s="364"/>
      <c r="G280" s="333" t="s">
        <v>337</v>
      </c>
      <c r="H280" s="334">
        <f>+B280*C280*F280</f>
        <v>0</v>
      </c>
      <c r="I280" s="296" t="s">
        <v>370</v>
      </c>
    </row>
    <row r="281" spans="1:9">
      <c r="A281" s="344" t="s">
        <v>333</v>
      </c>
      <c r="B281" s="348"/>
      <c r="C281" s="802"/>
      <c r="D281" s="803"/>
      <c r="E281" s="346" t="s">
        <v>336</v>
      </c>
      <c r="F281" s="365"/>
      <c r="G281" s="417" t="s">
        <v>337</v>
      </c>
      <c r="H281" s="405">
        <f>+B281*F281</f>
        <v>0</v>
      </c>
      <c r="I281" s="286" t="s">
        <v>372</v>
      </c>
    </row>
    <row r="282" spans="1:9">
      <c r="A282" s="283" t="s">
        <v>351</v>
      </c>
      <c r="B282" s="321"/>
      <c r="C282" s="321"/>
      <c r="D282" s="321"/>
      <c r="E282" s="360" t="s">
        <v>253</v>
      </c>
      <c r="F282" s="325"/>
      <c r="G282" s="325"/>
      <c r="H282" s="325">
        <f>SUM(H284:H290)</f>
        <v>0</v>
      </c>
      <c r="I282" s="352" t="s">
        <v>388</v>
      </c>
    </row>
    <row r="283" spans="1:9">
      <c r="A283" s="361" t="s">
        <v>101</v>
      </c>
      <c r="B283" s="332"/>
      <c r="C283" s="332"/>
      <c r="D283" s="362"/>
      <c r="E283" s="330"/>
      <c r="F283" s="330"/>
      <c r="G283" s="330"/>
      <c r="H283" s="334"/>
      <c r="I283" s="295"/>
    </row>
    <row r="284" spans="1:9">
      <c r="A284" s="331" t="s">
        <v>98</v>
      </c>
      <c r="B284" s="332"/>
      <c r="C284" s="332"/>
      <c r="D284" s="332"/>
      <c r="E284" s="333" t="s">
        <v>334</v>
      </c>
      <c r="F284" s="334">
        <v>600</v>
      </c>
      <c r="G284" s="333" t="s">
        <v>337</v>
      </c>
      <c r="H284" s="334">
        <f>+B284*C284*D284*F284</f>
        <v>0</v>
      </c>
      <c r="I284" s="295" t="s">
        <v>389</v>
      </c>
    </row>
    <row r="285" spans="1:9">
      <c r="A285" s="331" t="s">
        <v>96</v>
      </c>
      <c r="B285" s="332"/>
      <c r="C285" s="332"/>
      <c r="D285" s="332"/>
      <c r="E285" s="333" t="s">
        <v>334</v>
      </c>
      <c r="F285" s="334">
        <v>1200</v>
      </c>
      <c r="G285" s="333" t="s">
        <v>337</v>
      </c>
      <c r="H285" s="334">
        <f t="shared" ref="H285:H287" si="33">+B285*C285*D285*F285</f>
        <v>0</v>
      </c>
      <c r="I285" s="295" t="s">
        <v>390</v>
      </c>
    </row>
    <row r="286" spans="1:9">
      <c r="A286" s="337" t="s">
        <v>331</v>
      </c>
      <c r="B286" s="332"/>
      <c r="C286" s="332"/>
      <c r="D286" s="332"/>
      <c r="E286" s="333" t="s">
        <v>253</v>
      </c>
      <c r="F286" s="334">
        <v>150</v>
      </c>
      <c r="G286" s="333" t="s">
        <v>337</v>
      </c>
      <c r="H286" s="334">
        <f t="shared" si="33"/>
        <v>0</v>
      </c>
      <c r="I286" s="295" t="s">
        <v>362</v>
      </c>
    </row>
    <row r="287" spans="1:9">
      <c r="A287" s="337" t="s">
        <v>340</v>
      </c>
      <c r="B287" s="332"/>
      <c r="C287" s="332"/>
      <c r="D287" s="332"/>
      <c r="E287" s="333" t="s">
        <v>253</v>
      </c>
      <c r="F287" s="334">
        <v>70</v>
      </c>
      <c r="G287" s="333" t="s">
        <v>337</v>
      </c>
      <c r="H287" s="334">
        <f t="shared" si="33"/>
        <v>0</v>
      </c>
      <c r="I287" s="295" t="s">
        <v>363</v>
      </c>
    </row>
    <row r="288" spans="1:9">
      <c r="A288" s="338" t="s">
        <v>386</v>
      </c>
      <c r="B288" s="332"/>
      <c r="C288" s="332"/>
      <c r="D288" s="332"/>
      <c r="E288" s="339" t="s">
        <v>387</v>
      </c>
      <c r="F288" s="340">
        <f>VLOOKUP(E288,listprice,2,0)</f>
        <v>0</v>
      </c>
      <c r="G288" s="333" t="s">
        <v>337</v>
      </c>
      <c r="H288" s="334">
        <f>IF(E288="เที่ยว",B288*C288*D288*F288,B288*D288*F288)</f>
        <v>0</v>
      </c>
      <c r="I288" s="296" t="s">
        <v>371</v>
      </c>
    </row>
    <row r="289" spans="1:9">
      <c r="A289" s="337" t="s">
        <v>332</v>
      </c>
      <c r="B289" s="332"/>
      <c r="C289" s="332"/>
      <c r="D289" s="363"/>
      <c r="E289" s="342" t="s">
        <v>335</v>
      </c>
      <c r="F289" s="364"/>
      <c r="G289" s="333" t="s">
        <v>337</v>
      </c>
      <c r="H289" s="334">
        <f>+B289*C289*F289</f>
        <v>0</v>
      </c>
      <c r="I289" s="296" t="s">
        <v>370</v>
      </c>
    </row>
    <row r="290" spans="1:9">
      <c r="A290" s="344" t="s">
        <v>333</v>
      </c>
      <c r="B290" s="348"/>
      <c r="C290" s="802"/>
      <c r="D290" s="803"/>
      <c r="E290" s="346" t="s">
        <v>336</v>
      </c>
      <c r="F290" s="365"/>
      <c r="G290" s="417" t="s">
        <v>337</v>
      </c>
      <c r="H290" s="405">
        <f>+B290*F290</f>
        <v>0</v>
      </c>
      <c r="I290" s="286" t="s">
        <v>372</v>
      </c>
    </row>
    <row r="291" spans="1:9">
      <c r="A291" s="283" t="s">
        <v>352</v>
      </c>
      <c r="B291" s="321"/>
      <c r="C291" s="321"/>
      <c r="D291" s="321"/>
      <c r="E291" s="360" t="s">
        <v>253</v>
      </c>
      <c r="F291" s="325"/>
      <c r="G291" s="325"/>
      <c r="H291" s="325">
        <f>SUM(H293:H299)</f>
        <v>0</v>
      </c>
      <c r="I291" s="352" t="s">
        <v>388</v>
      </c>
    </row>
    <row r="292" spans="1:9">
      <c r="A292" s="361" t="s">
        <v>101</v>
      </c>
      <c r="B292" s="332"/>
      <c r="C292" s="332"/>
      <c r="D292" s="362"/>
      <c r="E292" s="330"/>
      <c r="F292" s="330"/>
      <c r="G292" s="330"/>
      <c r="H292" s="334"/>
      <c r="I292" s="295"/>
    </row>
    <row r="293" spans="1:9">
      <c r="A293" s="331" t="s">
        <v>98</v>
      </c>
      <c r="B293" s="332"/>
      <c r="C293" s="332"/>
      <c r="D293" s="332"/>
      <c r="E293" s="333" t="s">
        <v>334</v>
      </c>
      <c r="F293" s="334">
        <v>600</v>
      </c>
      <c r="G293" s="333" t="s">
        <v>337</v>
      </c>
      <c r="H293" s="334">
        <f>+B293*C293*D293*F293</f>
        <v>0</v>
      </c>
      <c r="I293" s="295" t="s">
        <v>389</v>
      </c>
    </row>
    <row r="294" spans="1:9">
      <c r="A294" s="331" t="s">
        <v>96</v>
      </c>
      <c r="B294" s="332"/>
      <c r="C294" s="332"/>
      <c r="D294" s="332"/>
      <c r="E294" s="333" t="s">
        <v>334</v>
      </c>
      <c r="F294" s="334">
        <v>1200</v>
      </c>
      <c r="G294" s="333" t="s">
        <v>337</v>
      </c>
      <c r="H294" s="334">
        <f t="shared" ref="H294:H296" si="34">+B294*C294*D294*F294</f>
        <v>0</v>
      </c>
      <c r="I294" s="295" t="s">
        <v>390</v>
      </c>
    </row>
    <row r="295" spans="1:9">
      <c r="A295" s="337" t="s">
        <v>331</v>
      </c>
      <c r="B295" s="332"/>
      <c r="C295" s="332"/>
      <c r="D295" s="332"/>
      <c r="E295" s="333" t="s">
        <v>253</v>
      </c>
      <c r="F295" s="334">
        <v>150</v>
      </c>
      <c r="G295" s="333" t="s">
        <v>337</v>
      </c>
      <c r="H295" s="334">
        <f t="shared" si="34"/>
        <v>0</v>
      </c>
      <c r="I295" s="295" t="s">
        <v>362</v>
      </c>
    </row>
    <row r="296" spans="1:9">
      <c r="A296" s="337" t="s">
        <v>340</v>
      </c>
      <c r="B296" s="332"/>
      <c r="C296" s="332"/>
      <c r="D296" s="332"/>
      <c r="E296" s="333" t="s">
        <v>253</v>
      </c>
      <c r="F296" s="334">
        <v>70</v>
      </c>
      <c r="G296" s="333" t="s">
        <v>337</v>
      </c>
      <c r="H296" s="334">
        <f t="shared" si="34"/>
        <v>0</v>
      </c>
      <c r="I296" s="295" t="s">
        <v>363</v>
      </c>
    </row>
    <row r="297" spans="1:9">
      <c r="A297" s="338" t="s">
        <v>386</v>
      </c>
      <c r="B297" s="332"/>
      <c r="C297" s="332"/>
      <c r="D297" s="332"/>
      <c r="E297" s="339" t="s">
        <v>387</v>
      </c>
      <c r="F297" s="340">
        <f>VLOOKUP(E297,listprice,2,0)</f>
        <v>0</v>
      </c>
      <c r="G297" s="333" t="s">
        <v>337</v>
      </c>
      <c r="H297" s="334">
        <f>IF(E297="เที่ยว",B297*C297*D297*F297,B297*D297*F297)</f>
        <v>0</v>
      </c>
      <c r="I297" s="296" t="s">
        <v>371</v>
      </c>
    </row>
    <row r="298" spans="1:9">
      <c r="A298" s="337" t="s">
        <v>332</v>
      </c>
      <c r="B298" s="332"/>
      <c r="C298" s="332"/>
      <c r="D298" s="363"/>
      <c r="E298" s="342" t="s">
        <v>335</v>
      </c>
      <c r="F298" s="364"/>
      <c r="G298" s="333" t="s">
        <v>337</v>
      </c>
      <c r="H298" s="334">
        <f>+B298*C298*F298</f>
        <v>0</v>
      </c>
      <c r="I298" s="296" t="s">
        <v>370</v>
      </c>
    </row>
    <row r="299" spans="1:9">
      <c r="A299" s="344" t="s">
        <v>333</v>
      </c>
      <c r="B299" s="348"/>
      <c r="C299" s="802"/>
      <c r="D299" s="803"/>
      <c r="E299" s="346" t="s">
        <v>336</v>
      </c>
      <c r="F299" s="365"/>
      <c r="G299" s="417" t="s">
        <v>337</v>
      </c>
      <c r="H299" s="405">
        <f>+B299*F299</f>
        <v>0</v>
      </c>
      <c r="I299" s="286" t="s">
        <v>372</v>
      </c>
    </row>
    <row r="300" spans="1:9">
      <c r="A300" s="283" t="s">
        <v>353</v>
      </c>
      <c r="B300" s="321"/>
      <c r="C300" s="321"/>
      <c r="D300" s="321"/>
      <c r="E300" s="360" t="s">
        <v>253</v>
      </c>
      <c r="F300" s="325"/>
      <c r="G300" s="325"/>
      <c r="H300" s="325">
        <f>SUM(H302:H308)</f>
        <v>0</v>
      </c>
      <c r="I300" s="352" t="s">
        <v>388</v>
      </c>
    </row>
    <row r="301" spans="1:9">
      <c r="A301" s="361" t="s">
        <v>101</v>
      </c>
      <c r="B301" s="332"/>
      <c r="C301" s="332"/>
      <c r="D301" s="362"/>
      <c r="E301" s="330"/>
      <c r="F301" s="330"/>
      <c r="G301" s="330"/>
      <c r="H301" s="334"/>
      <c r="I301" s="295"/>
    </row>
    <row r="302" spans="1:9">
      <c r="A302" s="331" t="s">
        <v>98</v>
      </c>
      <c r="B302" s="332"/>
      <c r="C302" s="332"/>
      <c r="D302" s="332"/>
      <c r="E302" s="333" t="s">
        <v>334</v>
      </c>
      <c r="F302" s="334">
        <v>600</v>
      </c>
      <c r="G302" s="333" t="s">
        <v>337</v>
      </c>
      <c r="H302" s="334">
        <f>+B302*C302*D302*F302</f>
        <v>0</v>
      </c>
      <c r="I302" s="295" t="s">
        <v>389</v>
      </c>
    </row>
    <row r="303" spans="1:9">
      <c r="A303" s="331" t="s">
        <v>96</v>
      </c>
      <c r="B303" s="332"/>
      <c r="C303" s="332"/>
      <c r="D303" s="332"/>
      <c r="E303" s="333" t="s">
        <v>334</v>
      </c>
      <c r="F303" s="334">
        <v>1200</v>
      </c>
      <c r="G303" s="333" t="s">
        <v>337</v>
      </c>
      <c r="H303" s="334">
        <f t="shared" ref="H303:H305" si="35">+B303*C303*D303*F303</f>
        <v>0</v>
      </c>
      <c r="I303" s="295" t="s">
        <v>390</v>
      </c>
    </row>
    <row r="304" spans="1:9">
      <c r="A304" s="337" t="s">
        <v>331</v>
      </c>
      <c r="B304" s="332"/>
      <c r="C304" s="332"/>
      <c r="D304" s="332"/>
      <c r="E304" s="333" t="s">
        <v>253</v>
      </c>
      <c r="F304" s="334">
        <v>150</v>
      </c>
      <c r="G304" s="333" t="s">
        <v>337</v>
      </c>
      <c r="H304" s="334">
        <f t="shared" si="35"/>
        <v>0</v>
      </c>
      <c r="I304" s="295" t="s">
        <v>362</v>
      </c>
    </row>
    <row r="305" spans="1:9">
      <c r="A305" s="337" t="s">
        <v>340</v>
      </c>
      <c r="B305" s="332"/>
      <c r="C305" s="332"/>
      <c r="D305" s="332"/>
      <c r="E305" s="333" t="s">
        <v>253</v>
      </c>
      <c r="F305" s="334">
        <v>70</v>
      </c>
      <c r="G305" s="333" t="s">
        <v>337</v>
      </c>
      <c r="H305" s="334">
        <f t="shared" si="35"/>
        <v>0</v>
      </c>
      <c r="I305" s="295" t="s">
        <v>363</v>
      </c>
    </row>
    <row r="306" spans="1:9">
      <c r="A306" s="338" t="s">
        <v>386</v>
      </c>
      <c r="B306" s="332"/>
      <c r="C306" s="332"/>
      <c r="D306" s="332"/>
      <c r="E306" s="339" t="s">
        <v>387</v>
      </c>
      <c r="F306" s="340">
        <f>VLOOKUP(E306,listprice,2,0)</f>
        <v>0</v>
      </c>
      <c r="G306" s="333" t="s">
        <v>337</v>
      </c>
      <c r="H306" s="334">
        <f>IF(E306="เที่ยว",B306*C306*D306*F306,B306*D306*F306)</f>
        <v>0</v>
      </c>
      <c r="I306" s="296" t="s">
        <v>371</v>
      </c>
    </row>
    <row r="307" spans="1:9">
      <c r="A307" s="337" t="s">
        <v>332</v>
      </c>
      <c r="B307" s="332"/>
      <c r="C307" s="332"/>
      <c r="D307" s="363"/>
      <c r="E307" s="342" t="s">
        <v>335</v>
      </c>
      <c r="F307" s="364"/>
      <c r="G307" s="333" t="s">
        <v>337</v>
      </c>
      <c r="H307" s="334">
        <f>+B307*C307*F307</f>
        <v>0</v>
      </c>
      <c r="I307" s="296" t="s">
        <v>370</v>
      </c>
    </row>
    <row r="308" spans="1:9">
      <c r="A308" s="344" t="s">
        <v>333</v>
      </c>
      <c r="B308" s="348"/>
      <c r="C308" s="802"/>
      <c r="D308" s="803"/>
      <c r="E308" s="346" t="s">
        <v>336</v>
      </c>
      <c r="F308" s="365"/>
      <c r="G308" s="417" t="s">
        <v>337</v>
      </c>
      <c r="H308" s="405">
        <f>+B308*F308</f>
        <v>0</v>
      </c>
      <c r="I308" s="286" t="s">
        <v>372</v>
      </c>
    </row>
    <row r="309" spans="1:9">
      <c r="A309" s="283" t="s">
        <v>354</v>
      </c>
      <c r="B309" s="321"/>
      <c r="C309" s="321"/>
      <c r="D309" s="321"/>
      <c r="E309" s="360" t="s">
        <v>253</v>
      </c>
      <c r="F309" s="325"/>
      <c r="G309" s="325"/>
      <c r="H309" s="325">
        <f>SUM(H311:H317)</f>
        <v>0</v>
      </c>
      <c r="I309" s="352" t="s">
        <v>388</v>
      </c>
    </row>
    <row r="310" spans="1:9">
      <c r="A310" s="361" t="s">
        <v>101</v>
      </c>
      <c r="B310" s="332"/>
      <c r="C310" s="332"/>
      <c r="D310" s="362"/>
      <c r="E310" s="330"/>
      <c r="F310" s="330"/>
      <c r="G310" s="330"/>
      <c r="H310" s="334"/>
      <c r="I310" s="295"/>
    </row>
    <row r="311" spans="1:9">
      <c r="A311" s="331" t="s">
        <v>98</v>
      </c>
      <c r="B311" s="332"/>
      <c r="C311" s="332"/>
      <c r="D311" s="332"/>
      <c r="E311" s="333" t="s">
        <v>334</v>
      </c>
      <c r="F311" s="334">
        <v>600</v>
      </c>
      <c r="G311" s="333" t="s">
        <v>337</v>
      </c>
      <c r="H311" s="334">
        <f>+B311*C311*D311*F311</f>
        <v>0</v>
      </c>
      <c r="I311" s="295" t="s">
        <v>389</v>
      </c>
    </row>
    <row r="312" spans="1:9">
      <c r="A312" s="331" t="s">
        <v>96</v>
      </c>
      <c r="B312" s="332"/>
      <c r="C312" s="332"/>
      <c r="D312" s="332"/>
      <c r="E312" s="333" t="s">
        <v>334</v>
      </c>
      <c r="F312" s="334">
        <v>1200</v>
      </c>
      <c r="G312" s="333" t="s">
        <v>337</v>
      </c>
      <c r="H312" s="334">
        <f t="shared" ref="H312:H314" si="36">+B312*C312*D312*F312</f>
        <v>0</v>
      </c>
      <c r="I312" s="295" t="s">
        <v>390</v>
      </c>
    </row>
    <row r="313" spans="1:9">
      <c r="A313" s="337" t="s">
        <v>331</v>
      </c>
      <c r="B313" s="332"/>
      <c r="C313" s="332"/>
      <c r="D313" s="332"/>
      <c r="E313" s="333" t="s">
        <v>253</v>
      </c>
      <c r="F313" s="334">
        <v>150</v>
      </c>
      <c r="G313" s="333" t="s">
        <v>337</v>
      </c>
      <c r="H313" s="334">
        <f t="shared" si="36"/>
        <v>0</v>
      </c>
      <c r="I313" s="295" t="s">
        <v>362</v>
      </c>
    </row>
    <row r="314" spans="1:9">
      <c r="A314" s="337" t="s">
        <v>340</v>
      </c>
      <c r="B314" s="332"/>
      <c r="C314" s="332"/>
      <c r="D314" s="332"/>
      <c r="E314" s="333" t="s">
        <v>253</v>
      </c>
      <c r="F314" s="334">
        <v>70</v>
      </c>
      <c r="G314" s="333" t="s">
        <v>337</v>
      </c>
      <c r="H314" s="334">
        <f t="shared" si="36"/>
        <v>0</v>
      </c>
      <c r="I314" s="295" t="s">
        <v>363</v>
      </c>
    </row>
    <row r="315" spans="1:9">
      <c r="A315" s="338" t="s">
        <v>386</v>
      </c>
      <c r="B315" s="332"/>
      <c r="C315" s="332"/>
      <c r="D315" s="332"/>
      <c r="E315" s="339" t="s">
        <v>387</v>
      </c>
      <c r="F315" s="340">
        <f>VLOOKUP(E315,listprice,2,0)</f>
        <v>0</v>
      </c>
      <c r="G315" s="333" t="s">
        <v>337</v>
      </c>
      <c r="H315" s="334">
        <f>IF(E315="เที่ยว",B315*C315*D315*F315,B315*D315*F315)</f>
        <v>0</v>
      </c>
      <c r="I315" s="296" t="s">
        <v>371</v>
      </c>
    </row>
    <row r="316" spans="1:9">
      <c r="A316" s="337" t="s">
        <v>332</v>
      </c>
      <c r="B316" s="332"/>
      <c r="C316" s="332"/>
      <c r="D316" s="363"/>
      <c r="E316" s="342" t="s">
        <v>335</v>
      </c>
      <c r="F316" s="364"/>
      <c r="G316" s="333" t="s">
        <v>337</v>
      </c>
      <c r="H316" s="334">
        <f>+B316*C316*F316</f>
        <v>0</v>
      </c>
      <c r="I316" s="296" t="s">
        <v>370</v>
      </c>
    </row>
    <row r="317" spans="1:9">
      <c r="A317" s="344" t="s">
        <v>333</v>
      </c>
      <c r="B317" s="348"/>
      <c r="C317" s="802"/>
      <c r="D317" s="803"/>
      <c r="E317" s="346" t="s">
        <v>336</v>
      </c>
      <c r="F317" s="365"/>
      <c r="G317" s="417" t="s">
        <v>337</v>
      </c>
      <c r="H317" s="405">
        <f>+B317*F317</f>
        <v>0</v>
      </c>
      <c r="I317" s="286" t="s">
        <v>372</v>
      </c>
    </row>
    <row r="318" spans="1:9">
      <c r="A318" s="283" t="s">
        <v>355</v>
      </c>
      <c r="B318" s="321"/>
      <c r="C318" s="321"/>
      <c r="D318" s="321"/>
      <c r="E318" s="360" t="s">
        <v>253</v>
      </c>
      <c r="F318" s="325"/>
      <c r="G318" s="325"/>
      <c r="H318" s="325">
        <f>SUM(H320:H326)</f>
        <v>0</v>
      </c>
      <c r="I318" s="352" t="s">
        <v>388</v>
      </c>
    </row>
    <row r="319" spans="1:9">
      <c r="A319" s="361" t="s">
        <v>101</v>
      </c>
      <c r="B319" s="332"/>
      <c r="C319" s="332"/>
      <c r="D319" s="362"/>
      <c r="E319" s="330"/>
      <c r="F319" s="330"/>
      <c r="G319" s="330"/>
      <c r="H319" s="334"/>
      <c r="I319" s="295"/>
    </row>
    <row r="320" spans="1:9">
      <c r="A320" s="331" t="s">
        <v>98</v>
      </c>
      <c r="B320" s="332"/>
      <c r="C320" s="332"/>
      <c r="D320" s="332"/>
      <c r="E320" s="333" t="s">
        <v>334</v>
      </c>
      <c r="F320" s="334">
        <v>600</v>
      </c>
      <c r="G320" s="333" t="s">
        <v>337</v>
      </c>
      <c r="H320" s="334">
        <f>+B320*C320*D320*F320</f>
        <v>0</v>
      </c>
      <c r="I320" s="295" t="s">
        <v>389</v>
      </c>
    </row>
    <row r="321" spans="1:9">
      <c r="A321" s="331" t="s">
        <v>96</v>
      </c>
      <c r="B321" s="332"/>
      <c r="C321" s="332"/>
      <c r="D321" s="332"/>
      <c r="E321" s="333" t="s">
        <v>334</v>
      </c>
      <c r="F321" s="334">
        <v>1200</v>
      </c>
      <c r="G321" s="333" t="s">
        <v>337</v>
      </c>
      <c r="H321" s="334">
        <f t="shared" ref="H321:H323" si="37">+B321*C321*D321*F321</f>
        <v>0</v>
      </c>
      <c r="I321" s="295" t="s">
        <v>390</v>
      </c>
    </row>
    <row r="322" spans="1:9">
      <c r="A322" s="337" t="s">
        <v>331</v>
      </c>
      <c r="B322" s="332"/>
      <c r="C322" s="332"/>
      <c r="D322" s="332"/>
      <c r="E322" s="333" t="s">
        <v>253</v>
      </c>
      <c r="F322" s="334">
        <v>150</v>
      </c>
      <c r="G322" s="333" t="s">
        <v>337</v>
      </c>
      <c r="H322" s="334">
        <f t="shared" si="37"/>
        <v>0</v>
      </c>
      <c r="I322" s="295" t="s">
        <v>362</v>
      </c>
    </row>
    <row r="323" spans="1:9">
      <c r="A323" s="337" t="s">
        <v>340</v>
      </c>
      <c r="B323" s="332"/>
      <c r="C323" s="332"/>
      <c r="D323" s="332"/>
      <c r="E323" s="333" t="s">
        <v>253</v>
      </c>
      <c r="F323" s="334">
        <v>70</v>
      </c>
      <c r="G323" s="333" t="s">
        <v>337</v>
      </c>
      <c r="H323" s="334">
        <f t="shared" si="37"/>
        <v>0</v>
      </c>
      <c r="I323" s="295" t="s">
        <v>363</v>
      </c>
    </row>
    <row r="324" spans="1:9">
      <c r="A324" s="338" t="s">
        <v>386</v>
      </c>
      <c r="B324" s="332"/>
      <c r="C324" s="332"/>
      <c r="D324" s="332"/>
      <c r="E324" s="339" t="s">
        <v>387</v>
      </c>
      <c r="F324" s="340">
        <f>VLOOKUP(E324,listprice,2,0)</f>
        <v>0</v>
      </c>
      <c r="G324" s="333" t="s">
        <v>337</v>
      </c>
      <c r="H324" s="334">
        <f>IF(E324="เที่ยว",B324*C324*D324*F324,B324*D324*F324)</f>
        <v>0</v>
      </c>
      <c r="I324" s="296" t="s">
        <v>371</v>
      </c>
    </row>
    <row r="325" spans="1:9">
      <c r="A325" s="337" t="s">
        <v>332</v>
      </c>
      <c r="B325" s="332"/>
      <c r="C325" s="332"/>
      <c r="D325" s="363"/>
      <c r="E325" s="342" t="s">
        <v>335</v>
      </c>
      <c r="F325" s="364"/>
      <c r="G325" s="333" t="s">
        <v>337</v>
      </c>
      <c r="H325" s="334">
        <f>+B325*C325*F325</f>
        <v>0</v>
      </c>
      <c r="I325" s="296" t="s">
        <v>370</v>
      </c>
    </row>
    <row r="326" spans="1:9">
      <c r="A326" s="344" t="s">
        <v>333</v>
      </c>
      <c r="B326" s="348"/>
      <c r="C326" s="802"/>
      <c r="D326" s="803"/>
      <c r="E326" s="346" t="s">
        <v>336</v>
      </c>
      <c r="F326" s="365"/>
      <c r="G326" s="417" t="s">
        <v>337</v>
      </c>
      <c r="H326" s="405">
        <f>+B326*F326</f>
        <v>0</v>
      </c>
      <c r="I326" s="286" t="s">
        <v>372</v>
      </c>
    </row>
    <row r="327" spans="1:9">
      <c r="A327" s="283" t="s">
        <v>356</v>
      </c>
      <c r="B327" s="321"/>
      <c r="C327" s="321"/>
      <c r="D327" s="321"/>
      <c r="E327" s="360" t="s">
        <v>253</v>
      </c>
      <c r="F327" s="325"/>
      <c r="G327" s="325"/>
      <c r="H327" s="325">
        <f>SUM(H329:H335)</f>
        <v>0</v>
      </c>
      <c r="I327" s="352" t="s">
        <v>388</v>
      </c>
    </row>
    <row r="328" spans="1:9">
      <c r="A328" s="361" t="s">
        <v>101</v>
      </c>
      <c r="B328" s="332"/>
      <c r="C328" s="332"/>
      <c r="D328" s="362"/>
      <c r="E328" s="330"/>
      <c r="F328" s="330"/>
      <c r="G328" s="330"/>
      <c r="H328" s="334"/>
      <c r="I328" s="295"/>
    </row>
    <row r="329" spans="1:9">
      <c r="A329" s="331" t="s">
        <v>98</v>
      </c>
      <c r="B329" s="332"/>
      <c r="C329" s="332"/>
      <c r="D329" s="332"/>
      <c r="E329" s="333" t="s">
        <v>334</v>
      </c>
      <c r="F329" s="334">
        <v>600</v>
      </c>
      <c r="G329" s="333" t="s">
        <v>337</v>
      </c>
      <c r="H329" s="334">
        <f>+B329*C329*D329*F329</f>
        <v>0</v>
      </c>
      <c r="I329" s="295" t="s">
        <v>389</v>
      </c>
    </row>
    <row r="330" spans="1:9">
      <c r="A330" s="331" t="s">
        <v>96</v>
      </c>
      <c r="B330" s="332"/>
      <c r="C330" s="332"/>
      <c r="D330" s="332"/>
      <c r="E330" s="333" t="s">
        <v>334</v>
      </c>
      <c r="F330" s="334">
        <v>1200</v>
      </c>
      <c r="G330" s="333" t="s">
        <v>337</v>
      </c>
      <c r="H330" s="334">
        <f t="shared" ref="H330:H332" si="38">+B330*C330*D330*F330</f>
        <v>0</v>
      </c>
      <c r="I330" s="295" t="s">
        <v>390</v>
      </c>
    </row>
    <row r="331" spans="1:9">
      <c r="A331" s="337" t="s">
        <v>331</v>
      </c>
      <c r="B331" s="332"/>
      <c r="C331" s="332"/>
      <c r="D331" s="332"/>
      <c r="E331" s="333" t="s">
        <v>253</v>
      </c>
      <c r="F331" s="334">
        <v>150</v>
      </c>
      <c r="G331" s="333" t="s">
        <v>337</v>
      </c>
      <c r="H331" s="334">
        <f t="shared" si="38"/>
        <v>0</v>
      </c>
      <c r="I331" s="295" t="s">
        <v>362</v>
      </c>
    </row>
    <row r="332" spans="1:9">
      <c r="A332" s="337" t="s">
        <v>340</v>
      </c>
      <c r="B332" s="332"/>
      <c r="C332" s="332"/>
      <c r="D332" s="332"/>
      <c r="E332" s="333" t="s">
        <v>253</v>
      </c>
      <c r="F332" s="334">
        <v>70</v>
      </c>
      <c r="G332" s="333" t="s">
        <v>337</v>
      </c>
      <c r="H332" s="334">
        <f t="shared" si="38"/>
        <v>0</v>
      </c>
      <c r="I332" s="295" t="s">
        <v>363</v>
      </c>
    </row>
    <row r="333" spans="1:9">
      <c r="A333" s="338" t="s">
        <v>386</v>
      </c>
      <c r="B333" s="332"/>
      <c r="C333" s="332"/>
      <c r="D333" s="332"/>
      <c r="E333" s="339" t="s">
        <v>387</v>
      </c>
      <c r="F333" s="340">
        <f>VLOOKUP(E333,listprice,2,0)</f>
        <v>0</v>
      </c>
      <c r="G333" s="333" t="s">
        <v>337</v>
      </c>
      <c r="H333" s="334">
        <f>IF(E333="เที่ยว",B333*C333*D333*F333,B333*D333*F333)</f>
        <v>0</v>
      </c>
      <c r="I333" s="296" t="s">
        <v>371</v>
      </c>
    </row>
    <row r="334" spans="1:9">
      <c r="A334" s="337" t="s">
        <v>332</v>
      </c>
      <c r="B334" s="332"/>
      <c r="C334" s="332"/>
      <c r="D334" s="363"/>
      <c r="E334" s="342" t="s">
        <v>335</v>
      </c>
      <c r="F334" s="364"/>
      <c r="G334" s="333" t="s">
        <v>337</v>
      </c>
      <c r="H334" s="334">
        <f>+B334*C334*F334</f>
        <v>0</v>
      </c>
      <c r="I334" s="296" t="s">
        <v>370</v>
      </c>
    </row>
    <row r="335" spans="1:9">
      <c r="A335" s="344" t="s">
        <v>333</v>
      </c>
      <c r="B335" s="348"/>
      <c r="C335" s="802"/>
      <c r="D335" s="803"/>
      <c r="E335" s="346" t="s">
        <v>336</v>
      </c>
      <c r="F335" s="365"/>
      <c r="G335" s="417" t="s">
        <v>337</v>
      </c>
      <c r="H335" s="405">
        <f>+B335*F335</f>
        <v>0</v>
      </c>
      <c r="I335" s="286" t="s">
        <v>372</v>
      </c>
    </row>
    <row r="336" spans="1:9">
      <c r="A336" s="283" t="s">
        <v>357</v>
      </c>
      <c r="B336" s="321"/>
      <c r="C336" s="321"/>
      <c r="D336" s="321"/>
      <c r="E336" s="360" t="s">
        <v>253</v>
      </c>
      <c r="F336" s="325"/>
      <c r="G336" s="325"/>
      <c r="H336" s="325">
        <f>SUM(H338:H344)</f>
        <v>0</v>
      </c>
      <c r="I336" s="352" t="s">
        <v>388</v>
      </c>
    </row>
    <row r="337" spans="1:9">
      <c r="A337" s="361" t="s">
        <v>101</v>
      </c>
      <c r="B337" s="332"/>
      <c r="C337" s="332"/>
      <c r="D337" s="362"/>
      <c r="E337" s="330"/>
      <c r="F337" s="330"/>
      <c r="G337" s="330"/>
      <c r="H337" s="334"/>
      <c r="I337" s="295"/>
    </row>
    <row r="338" spans="1:9">
      <c r="A338" s="331" t="s">
        <v>98</v>
      </c>
      <c r="B338" s="332"/>
      <c r="C338" s="332"/>
      <c r="D338" s="332"/>
      <c r="E338" s="333" t="s">
        <v>334</v>
      </c>
      <c r="F338" s="334">
        <v>600</v>
      </c>
      <c r="G338" s="333" t="s">
        <v>337</v>
      </c>
      <c r="H338" s="334">
        <f>+B338*C338*D338*F338</f>
        <v>0</v>
      </c>
      <c r="I338" s="295" t="s">
        <v>389</v>
      </c>
    </row>
    <row r="339" spans="1:9">
      <c r="A339" s="331" t="s">
        <v>96</v>
      </c>
      <c r="B339" s="332"/>
      <c r="C339" s="332"/>
      <c r="D339" s="332"/>
      <c r="E339" s="333" t="s">
        <v>334</v>
      </c>
      <c r="F339" s="334">
        <v>1200</v>
      </c>
      <c r="G339" s="333" t="s">
        <v>337</v>
      </c>
      <c r="H339" s="334">
        <f t="shared" ref="H339:H341" si="39">+B339*C339*D339*F339</f>
        <v>0</v>
      </c>
      <c r="I339" s="295" t="s">
        <v>390</v>
      </c>
    </row>
    <row r="340" spans="1:9">
      <c r="A340" s="337" t="s">
        <v>331</v>
      </c>
      <c r="B340" s="332"/>
      <c r="C340" s="332"/>
      <c r="D340" s="332"/>
      <c r="E340" s="333" t="s">
        <v>253</v>
      </c>
      <c r="F340" s="334">
        <v>150</v>
      </c>
      <c r="G340" s="333" t="s">
        <v>337</v>
      </c>
      <c r="H340" s="334">
        <f t="shared" si="39"/>
        <v>0</v>
      </c>
      <c r="I340" s="295" t="s">
        <v>362</v>
      </c>
    </row>
    <row r="341" spans="1:9">
      <c r="A341" s="337" t="s">
        <v>340</v>
      </c>
      <c r="B341" s="332"/>
      <c r="C341" s="332"/>
      <c r="D341" s="332"/>
      <c r="E341" s="333" t="s">
        <v>253</v>
      </c>
      <c r="F341" s="334">
        <v>70</v>
      </c>
      <c r="G341" s="333" t="s">
        <v>337</v>
      </c>
      <c r="H341" s="334">
        <f t="shared" si="39"/>
        <v>0</v>
      </c>
      <c r="I341" s="295" t="s">
        <v>363</v>
      </c>
    </row>
    <row r="342" spans="1:9">
      <c r="A342" s="338" t="s">
        <v>386</v>
      </c>
      <c r="B342" s="332"/>
      <c r="C342" s="332"/>
      <c r="D342" s="332"/>
      <c r="E342" s="339" t="s">
        <v>387</v>
      </c>
      <c r="F342" s="340">
        <f>VLOOKUP(E342,listprice,2,0)</f>
        <v>0</v>
      </c>
      <c r="G342" s="333" t="s">
        <v>337</v>
      </c>
      <c r="H342" s="334">
        <f>IF(E342="เที่ยว",B342*C342*D342*F342,B342*D342*F342)</f>
        <v>0</v>
      </c>
      <c r="I342" s="296" t="s">
        <v>371</v>
      </c>
    </row>
    <row r="343" spans="1:9">
      <c r="A343" s="337" t="s">
        <v>332</v>
      </c>
      <c r="B343" s="332"/>
      <c r="C343" s="332"/>
      <c r="D343" s="363"/>
      <c r="E343" s="342" t="s">
        <v>335</v>
      </c>
      <c r="F343" s="364"/>
      <c r="G343" s="333" t="s">
        <v>337</v>
      </c>
      <c r="H343" s="334">
        <f>+B343*C343*F343</f>
        <v>0</v>
      </c>
      <c r="I343" s="296" t="s">
        <v>370</v>
      </c>
    </row>
    <row r="344" spans="1:9">
      <c r="A344" s="344" t="s">
        <v>333</v>
      </c>
      <c r="B344" s="348"/>
      <c r="C344" s="802"/>
      <c r="D344" s="803"/>
      <c r="E344" s="346" t="s">
        <v>336</v>
      </c>
      <c r="F344" s="365"/>
      <c r="G344" s="417" t="s">
        <v>337</v>
      </c>
      <c r="H344" s="405">
        <f>+B344*F344</f>
        <v>0</v>
      </c>
      <c r="I344" s="286" t="s">
        <v>372</v>
      </c>
    </row>
    <row r="345" spans="1:9">
      <c r="A345" s="283" t="s">
        <v>358</v>
      </c>
      <c r="B345" s="321"/>
      <c r="C345" s="321"/>
      <c r="D345" s="321"/>
      <c r="E345" s="360" t="s">
        <v>253</v>
      </c>
      <c r="F345" s="325"/>
      <c r="G345" s="325"/>
      <c r="H345" s="325">
        <f>SUM(H347:H353)</f>
        <v>0</v>
      </c>
      <c r="I345" s="352" t="s">
        <v>388</v>
      </c>
    </row>
    <row r="346" spans="1:9">
      <c r="A346" s="361" t="s">
        <v>101</v>
      </c>
      <c r="B346" s="332"/>
      <c r="C346" s="332"/>
      <c r="D346" s="362"/>
      <c r="E346" s="330"/>
      <c r="F346" s="330"/>
      <c r="G346" s="330"/>
      <c r="H346" s="334"/>
      <c r="I346" s="295"/>
    </row>
    <row r="347" spans="1:9">
      <c r="A347" s="331" t="s">
        <v>98</v>
      </c>
      <c r="B347" s="332"/>
      <c r="C347" s="332"/>
      <c r="D347" s="332"/>
      <c r="E347" s="333" t="s">
        <v>334</v>
      </c>
      <c r="F347" s="334">
        <v>600</v>
      </c>
      <c r="G347" s="333" t="s">
        <v>337</v>
      </c>
      <c r="H347" s="334">
        <f>+B347*C347*D347*F347</f>
        <v>0</v>
      </c>
      <c r="I347" s="295" t="s">
        <v>389</v>
      </c>
    </row>
    <row r="348" spans="1:9">
      <c r="A348" s="331" t="s">
        <v>96</v>
      </c>
      <c r="B348" s="332"/>
      <c r="C348" s="332"/>
      <c r="D348" s="332"/>
      <c r="E348" s="333" t="s">
        <v>334</v>
      </c>
      <c r="F348" s="334">
        <v>1200</v>
      </c>
      <c r="G348" s="333" t="s">
        <v>337</v>
      </c>
      <c r="H348" s="334">
        <f t="shared" ref="H348:H350" si="40">+B348*C348*D348*F348</f>
        <v>0</v>
      </c>
      <c r="I348" s="295" t="s">
        <v>390</v>
      </c>
    </row>
    <row r="349" spans="1:9">
      <c r="A349" s="337" t="s">
        <v>331</v>
      </c>
      <c r="B349" s="332"/>
      <c r="C349" s="332"/>
      <c r="D349" s="332"/>
      <c r="E349" s="333" t="s">
        <v>253</v>
      </c>
      <c r="F349" s="334">
        <v>150</v>
      </c>
      <c r="G349" s="333" t="s">
        <v>337</v>
      </c>
      <c r="H349" s="334">
        <f t="shared" si="40"/>
        <v>0</v>
      </c>
      <c r="I349" s="295" t="s">
        <v>362</v>
      </c>
    </row>
    <row r="350" spans="1:9">
      <c r="A350" s="337" t="s">
        <v>340</v>
      </c>
      <c r="B350" s="332"/>
      <c r="C350" s="332"/>
      <c r="D350" s="332"/>
      <c r="E350" s="333" t="s">
        <v>253</v>
      </c>
      <c r="F350" s="334">
        <v>70</v>
      </c>
      <c r="G350" s="333" t="s">
        <v>337</v>
      </c>
      <c r="H350" s="334">
        <f t="shared" si="40"/>
        <v>0</v>
      </c>
      <c r="I350" s="295" t="s">
        <v>363</v>
      </c>
    </row>
    <row r="351" spans="1:9">
      <c r="A351" s="338" t="s">
        <v>386</v>
      </c>
      <c r="B351" s="332"/>
      <c r="C351" s="332"/>
      <c r="D351" s="332"/>
      <c r="E351" s="339" t="s">
        <v>387</v>
      </c>
      <c r="F351" s="340">
        <f>VLOOKUP(E351,listprice,2,0)</f>
        <v>0</v>
      </c>
      <c r="G351" s="333" t="s">
        <v>337</v>
      </c>
      <c r="H351" s="334">
        <f>IF(E351="เที่ยว",B351*C351*D351*F351,B351*D351*F351)</f>
        <v>0</v>
      </c>
      <c r="I351" s="296" t="s">
        <v>371</v>
      </c>
    </row>
    <row r="352" spans="1:9">
      <c r="A352" s="337" t="s">
        <v>332</v>
      </c>
      <c r="B352" s="332"/>
      <c r="C352" s="332"/>
      <c r="D352" s="363"/>
      <c r="E352" s="342" t="s">
        <v>335</v>
      </c>
      <c r="F352" s="364"/>
      <c r="G352" s="333" t="s">
        <v>337</v>
      </c>
      <c r="H352" s="334">
        <f>+B352*C352*F352</f>
        <v>0</v>
      </c>
      <c r="I352" s="296" t="s">
        <v>370</v>
      </c>
    </row>
    <row r="353" spans="1:9">
      <c r="A353" s="344" t="s">
        <v>333</v>
      </c>
      <c r="B353" s="348"/>
      <c r="C353" s="802"/>
      <c r="D353" s="803"/>
      <c r="E353" s="346" t="s">
        <v>336</v>
      </c>
      <c r="F353" s="365"/>
      <c r="G353" s="417" t="s">
        <v>337</v>
      </c>
      <c r="H353" s="405">
        <f>+B353*F353</f>
        <v>0</v>
      </c>
      <c r="I353" s="286" t="s">
        <v>372</v>
      </c>
    </row>
    <row r="354" spans="1:9">
      <c r="A354" s="283" t="s">
        <v>359</v>
      </c>
      <c r="B354" s="321"/>
      <c r="C354" s="321"/>
      <c r="D354" s="321"/>
      <c r="E354" s="360" t="s">
        <v>253</v>
      </c>
      <c r="F354" s="325"/>
      <c r="G354" s="325"/>
      <c r="H354" s="325">
        <f>SUM(H356:H362)</f>
        <v>0</v>
      </c>
      <c r="I354" s="352" t="s">
        <v>388</v>
      </c>
    </row>
    <row r="355" spans="1:9">
      <c r="A355" s="361" t="s">
        <v>101</v>
      </c>
      <c r="B355" s="332"/>
      <c r="C355" s="332"/>
      <c r="D355" s="362"/>
      <c r="E355" s="330"/>
      <c r="F355" s="330"/>
      <c r="G355" s="330"/>
      <c r="H355" s="334"/>
      <c r="I355" s="295"/>
    </row>
    <row r="356" spans="1:9">
      <c r="A356" s="331" t="s">
        <v>98</v>
      </c>
      <c r="B356" s="332"/>
      <c r="C356" s="332"/>
      <c r="D356" s="332"/>
      <c r="E356" s="333" t="s">
        <v>334</v>
      </c>
      <c r="F356" s="334">
        <v>600</v>
      </c>
      <c r="G356" s="333" t="s">
        <v>337</v>
      </c>
      <c r="H356" s="334">
        <f>+B356*C356*D356*F356</f>
        <v>0</v>
      </c>
      <c r="I356" s="295" t="s">
        <v>389</v>
      </c>
    </row>
    <row r="357" spans="1:9">
      <c r="A357" s="331" t="s">
        <v>96</v>
      </c>
      <c r="B357" s="332"/>
      <c r="C357" s="332"/>
      <c r="D357" s="332"/>
      <c r="E357" s="333" t="s">
        <v>334</v>
      </c>
      <c r="F357" s="334">
        <v>1200</v>
      </c>
      <c r="G357" s="333" t="s">
        <v>337</v>
      </c>
      <c r="H357" s="334">
        <f t="shared" ref="H357:H359" si="41">+B357*C357*D357*F357</f>
        <v>0</v>
      </c>
      <c r="I357" s="295" t="s">
        <v>390</v>
      </c>
    </row>
    <row r="358" spans="1:9">
      <c r="A358" s="337" t="s">
        <v>331</v>
      </c>
      <c r="B358" s="332"/>
      <c r="C358" s="332"/>
      <c r="D358" s="332"/>
      <c r="E358" s="333" t="s">
        <v>253</v>
      </c>
      <c r="F358" s="334">
        <v>150</v>
      </c>
      <c r="G358" s="333" t="s">
        <v>337</v>
      </c>
      <c r="H358" s="334">
        <f t="shared" si="41"/>
        <v>0</v>
      </c>
      <c r="I358" s="295" t="s">
        <v>362</v>
      </c>
    </row>
    <row r="359" spans="1:9">
      <c r="A359" s="337" t="s">
        <v>340</v>
      </c>
      <c r="B359" s="332"/>
      <c r="C359" s="332"/>
      <c r="D359" s="332"/>
      <c r="E359" s="333" t="s">
        <v>253</v>
      </c>
      <c r="F359" s="334">
        <v>70</v>
      </c>
      <c r="G359" s="333" t="s">
        <v>337</v>
      </c>
      <c r="H359" s="334">
        <f t="shared" si="41"/>
        <v>0</v>
      </c>
      <c r="I359" s="295" t="s">
        <v>363</v>
      </c>
    </row>
    <row r="360" spans="1:9">
      <c r="A360" s="338" t="s">
        <v>386</v>
      </c>
      <c r="B360" s="332"/>
      <c r="C360" s="332"/>
      <c r="D360" s="332"/>
      <c r="E360" s="339" t="s">
        <v>387</v>
      </c>
      <c r="F360" s="340">
        <f>VLOOKUP(E360,listprice,2,0)</f>
        <v>0</v>
      </c>
      <c r="G360" s="333" t="s">
        <v>337</v>
      </c>
      <c r="H360" s="334">
        <f>IF(E360="เที่ยว",B360*C360*D360*F360,B360*D360*F360)</f>
        <v>0</v>
      </c>
      <c r="I360" s="296" t="s">
        <v>371</v>
      </c>
    </row>
    <row r="361" spans="1:9">
      <c r="A361" s="337" t="s">
        <v>332</v>
      </c>
      <c r="B361" s="332"/>
      <c r="C361" s="332"/>
      <c r="D361" s="363"/>
      <c r="E361" s="342" t="s">
        <v>335</v>
      </c>
      <c r="F361" s="364"/>
      <c r="G361" s="333" t="s">
        <v>337</v>
      </c>
      <c r="H361" s="334">
        <f>+B361*C361*F361</f>
        <v>0</v>
      </c>
      <c r="I361" s="296" t="s">
        <v>370</v>
      </c>
    </row>
    <row r="362" spans="1:9">
      <c r="A362" s="344" t="s">
        <v>333</v>
      </c>
      <c r="B362" s="348"/>
      <c r="C362" s="802"/>
      <c r="D362" s="803"/>
      <c r="E362" s="346" t="s">
        <v>336</v>
      </c>
      <c r="F362" s="365"/>
      <c r="G362" s="417" t="s">
        <v>337</v>
      </c>
      <c r="H362" s="405">
        <f>+B362*F362</f>
        <v>0</v>
      </c>
      <c r="I362" s="286" t="s">
        <v>372</v>
      </c>
    </row>
    <row r="363" spans="1:9">
      <c r="A363" s="283" t="s">
        <v>360</v>
      </c>
      <c r="B363" s="321"/>
      <c r="C363" s="321"/>
      <c r="D363" s="321"/>
      <c r="E363" s="360" t="s">
        <v>253</v>
      </c>
      <c r="F363" s="325"/>
      <c r="G363" s="325"/>
      <c r="H363" s="325">
        <f>SUM(H365:H371)</f>
        <v>0</v>
      </c>
      <c r="I363" s="352" t="s">
        <v>388</v>
      </c>
    </row>
    <row r="364" spans="1:9">
      <c r="A364" s="361" t="s">
        <v>101</v>
      </c>
      <c r="B364" s="332"/>
      <c r="C364" s="332"/>
      <c r="D364" s="362"/>
      <c r="E364" s="330"/>
      <c r="F364" s="330"/>
      <c r="G364" s="330"/>
      <c r="H364" s="334"/>
      <c r="I364" s="295"/>
    </row>
    <row r="365" spans="1:9">
      <c r="A365" s="331" t="s">
        <v>98</v>
      </c>
      <c r="B365" s="332"/>
      <c r="C365" s="332"/>
      <c r="D365" s="332"/>
      <c r="E365" s="333" t="s">
        <v>334</v>
      </c>
      <c r="F365" s="334">
        <v>600</v>
      </c>
      <c r="G365" s="333" t="s">
        <v>337</v>
      </c>
      <c r="H365" s="334">
        <f>+B365*C365*D365*F365</f>
        <v>0</v>
      </c>
      <c r="I365" s="295" t="s">
        <v>389</v>
      </c>
    </row>
    <row r="366" spans="1:9">
      <c r="A366" s="331" t="s">
        <v>96</v>
      </c>
      <c r="B366" s="332"/>
      <c r="C366" s="332"/>
      <c r="D366" s="332"/>
      <c r="E366" s="333" t="s">
        <v>334</v>
      </c>
      <c r="F366" s="334">
        <v>1200</v>
      </c>
      <c r="G366" s="333" t="s">
        <v>337</v>
      </c>
      <c r="H366" s="334">
        <f t="shared" ref="H366:H368" si="42">+B366*C366*D366*F366</f>
        <v>0</v>
      </c>
      <c r="I366" s="295" t="s">
        <v>390</v>
      </c>
    </row>
    <row r="367" spans="1:9">
      <c r="A367" s="337" t="s">
        <v>331</v>
      </c>
      <c r="B367" s="332"/>
      <c r="C367" s="332"/>
      <c r="D367" s="332"/>
      <c r="E367" s="333" t="s">
        <v>253</v>
      </c>
      <c r="F367" s="334">
        <v>150</v>
      </c>
      <c r="G367" s="333" t="s">
        <v>337</v>
      </c>
      <c r="H367" s="334">
        <f t="shared" si="42"/>
        <v>0</v>
      </c>
      <c r="I367" s="295" t="s">
        <v>362</v>
      </c>
    </row>
    <row r="368" spans="1:9">
      <c r="A368" s="337" t="s">
        <v>340</v>
      </c>
      <c r="B368" s="332"/>
      <c r="C368" s="332"/>
      <c r="D368" s="332"/>
      <c r="E368" s="333" t="s">
        <v>253</v>
      </c>
      <c r="F368" s="334">
        <v>70</v>
      </c>
      <c r="G368" s="333" t="s">
        <v>337</v>
      </c>
      <c r="H368" s="334">
        <f t="shared" si="42"/>
        <v>0</v>
      </c>
      <c r="I368" s="295" t="s">
        <v>363</v>
      </c>
    </row>
    <row r="369" spans="1:9">
      <c r="A369" s="338" t="s">
        <v>386</v>
      </c>
      <c r="B369" s="332"/>
      <c r="C369" s="332"/>
      <c r="D369" s="332"/>
      <c r="E369" s="339" t="s">
        <v>387</v>
      </c>
      <c r="F369" s="340">
        <f>VLOOKUP(E369,listprice,2,0)</f>
        <v>0</v>
      </c>
      <c r="G369" s="333" t="s">
        <v>337</v>
      </c>
      <c r="H369" s="334">
        <f>IF(E369="เที่ยว",B369*C369*D369*F369,B369*D369*F369)</f>
        <v>0</v>
      </c>
      <c r="I369" s="296" t="s">
        <v>371</v>
      </c>
    </row>
    <row r="370" spans="1:9">
      <c r="A370" s="337" t="s">
        <v>332</v>
      </c>
      <c r="B370" s="332"/>
      <c r="C370" s="332"/>
      <c r="D370" s="363"/>
      <c r="E370" s="342" t="s">
        <v>335</v>
      </c>
      <c r="F370" s="364"/>
      <c r="G370" s="333" t="s">
        <v>337</v>
      </c>
      <c r="H370" s="334">
        <f>+B370*C370*F370</f>
        <v>0</v>
      </c>
      <c r="I370" s="296" t="s">
        <v>370</v>
      </c>
    </row>
    <row r="371" spans="1:9">
      <c r="A371" s="344" t="s">
        <v>333</v>
      </c>
      <c r="B371" s="348"/>
      <c r="C371" s="802"/>
      <c r="D371" s="803"/>
      <c r="E371" s="346" t="s">
        <v>336</v>
      </c>
      <c r="F371" s="365"/>
      <c r="G371" s="417" t="s">
        <v>337</v>
      </c>
      <c r="H371" s="405">
        <f>+B371*F371</f>
        <v>0</v>
      </c>
      <c r="I371" s="286" t="s">
        <v>372</v>
      </c>
    </row>
    <row r="372" spans="1:9">
      <c r="A372" s="283" t="s">
        <v>373</v>
      </c>
      <c r="B372" s="321"/>
      <c r="C372" s="321"/>
      <c r="D372" s="321"/>
      <c r="E372" s="360" t="s">
        <v>253</v>
      </c>
      <c r="F372" s="325"/>
      <c r="G372" s="325"/>
      <c r="H372" s="325">
        <f>SUM(H374:H380)</f>
        <v>0</v>
      </c>
      <c r="I372" s="352" t="s">
        <v>388</v>
      </c>
    </row>
    <row r="373" spans="1:9">
      <c r="A373" s="361" t="s">
        <v>101</v>
      </c>
      <c r="B373" s="332"/>
      <c r="C373" s="332"/>
      <c r="D373" s="362"/>
      <c r="E373" s="330"/>
      <c r="F373" s="330"/>
      <c r="G373" s="330"/>
      <c r="H373" s="334"/>
      <c r="I373" s="295"/>
    </row>
    <row r="374" spans="1:9">
      <c r="A374" s="331" t="s">
        <v>98</v>
      </c>
      <c r="B374" s="332"/>
      <c r="C374" s="332"/>
      <c r="D374" s="332"/>
      <c r="E374" s="333" t="s">
        <v>334</v>
      </c>
      <c r="F374" s="334">
        <v>600</v>
      </c>
      <c r="G374" s="333" t="s">
        <v>337</v>
      </c>
      <c r="H374" s="334">
        <f>+B374*C374*D374*F374</f>
        <v>0</v>
      </c>
      <c r="I374" s="295" t="s">
        <v>389</v>
      </c>
    </row>
    <row r="375" spans="1:9">
      <c r="A375" s="331" t="s">
        <v>96</v>
      </c>
      <c r="B375" s="332"/>
      <c r="C375" s="332"/>
      <c r="D375" s="332"/>
      <c r="E375" s="333" t="s">
        <v>334</v>
      </c>
      <c r="F375" s="334">
        <v>1200</v>
      </c>
      <c r="G375" s="333" t="s">
        <v>337</v>
      </c>
      <c r="H375" s="334">
        <f t="shared" ref="H375:H377" si="43">+B375*C375*D375*F375</f>
        <v>0</v>
      </c>
      <c r="I375" s="295" t="s">
        <v>390</v>
      </c>
    </row>
    <row r="376" spans="1:9">
      <c r="A376" s="337" t="s">
        <v>331</v>
      </c>
      <c r="B376" s="332"/>
      <c r="C376" s="332"/>
      <c r="D376" s="332"/>
      <c r="E376" s="333" t="s">
        <v>253</v>
      </c>
      <c r="F376" s="334">
        <v>150</v>
      </c>
      <c r="G376" s="333" t="s">
        <v>337</v>
      </c>
      <c r="H376" s="334">
        <f t="shared" si="43"/>
        <v>0</v>
      </c>
      <c r="I376" s="295" t="s">
        <v>362</v>
      </c>
    </row>
    <row r="377" spans="1:9">
      <c r="A377" s="337" t="s">
        <v>340</v>
      </c>
      <c r="B377" s="332"/>
      <c r="C377" s="332"/>
      <c r="D377" s="332"/>
      <c r="E377" s="333" t="s">
        <v>253</v>
      </c>
      <c r="F377" s="334">
        <v>70</v>
      </c>
      <c r="G377" s="333" t="s">
        <v>337</v>
      </c>
      <c r="H377" s="334">
        <f t="shared" si="43"/>
        <v>0</v>
      </c>
      <c r="I377" s="295" t="s">
        <v>363</v>
      </c>
    </row>
    <row r="378" spans="1:9">
      <c r="A378" s="338" t="s">
        <v>386</v>
      </c>
      <c r="B378" s="332"/>
      <c r="C378" s="332"/>
      <c r="D378" s="332"/>
      <c r="E378" s="339" t="s">
        <v>387</v>
      </c>
      <c r="F378" s="340">
        <f>VLOOKUP(E378,listprice,2,0)</f>
        <v>0</v>
      </c>
      <c r="G378" s="333" t="s">
        <v>337</v>
      </c>
      <c r="H378" s="334">
        <f>IF(E378="เที่ยว",B378*C378*D378*F378,B378*D378*F378)</f>
        <v>0</v>
      </c>
      <c r="I378" s="296" t="s">
        <v>371</v>
      </c>
    </row>
    <row r="379" spans="1:9">
      <c r="A379" s="337" t="s">
        <v>332</v>
      </c>
      <c r="B379" s="332"/>
      <c r="C379" s="332"/>
      <c r="D379" s="363"/>
      <c r="E379" s="342" t="s">
        <v>335</v>
      </c>
      <c r="F379" s="364"/>
      <c r="G379" s="333" t="s">
        <v>337</v>
      </c>
      <c r="H379" s="334">
        <f>+B379*C379*F379</f>
        <v>0</v>
      </c>
      <c r="I379" s="296" t="s">
        <v>370</v>
      </c>
    </row>
    <row r="380" spans="1:9">
      <c r="A380" s="344" t="s">
        <v>333</v>
      </c>
      <c r="B380" s="348"/>
      <c r="C380" s="802"/>
      <c r="D380" s="803"/>
      <c r="E380" s="346" t="s">
        <v>336</v>
      </c>
      <c r="F380" s="365"/>
      <c r="G380" s="417" t="s">
        <v>337</v>
      </c>
      <c r="H380" s="405">
        <f>+B380*F380</f>
        <v>0</v>
      </c>
      <c r="I380" s="286" t="s">
        <v>372</v>
      </c>
    </row>
    <row r="381" spans="1:9">
      <c r="A381" s="283" t="s">
        <v>374</v>
      </c>
      <c r="B381" s="321"/>
      <c r="C381" s="321"/>
      <c r="D381" s="321"/>
      <c r="E381" s="360" t="s">
        <v>253</v>
      </c>
      <c r="F381" s="325"/>
      <c r="G381" s="325"/>
      <c r="H381" s="325">
        <f>SUM(H383:H389)</f>
        <v>0</v>
      </c>
      <c r="I381" s="352" t="s">
        <v>388</v>
      </c>
    </row>
    <row r="382" spans="1:9">
      <c r="A382" s="361" t="s">
        <v>101</v>
      </c>
      <c r="B382" s="332"/>
      <c r="C382" s="332"/>
      <c r="D382" s="362"/>
      <c r="E382" s="330"/>
      <c r="F382" s="330"/>
      <c r="G382" s="330"/>
      <c r="H382" s="334"/>
      <c r="I382" s="295"/>
    </row>
    <row r="383" spans="1:9">
      <c r="A383" s="331" t="s">
        <v>98</v>
      </c>
      <c r="B383" s="332"/>
      <c r="C383" s="332"/>
      <c r="D383" s="332"/>
      <c r="E383" s="333" t="s">
        <v>334</v>
      </c>
      <c r="F383" s="334">
        <v>600</v>
      </c>
      <c r="G383" s="333" t="s">
        <v>337</v>
      </c>
      <c r="H383" s="334">
        <f>+B383*C383*D383*F383</f>
        <v>0</v>
      </c>
      <c r="I383" s="295" t="s">
        <v>389</v>
      </c>
    </row>
    <row r="384" spans="1:9">
      <c r="A384" s="331" t="s">
        <v>96</v>
      </c>
      <c r="B384" s="332"/>
      <c r="C384" s="332"/>
      <c r="D384" s="332"/>
      <c r="E384" s="333" t="s">
        <v>334</v>
      </c>
      <c r="F384" s="334">
        <v>1200</v>
      </c>
      <c r="G384" s="333" t="s">
        <v>337</v>
      </c>
      <c r="H384" s="334">
        <f t="shared" ref="H384:H386" si="44">+B384*C384*D384*F384</f>
        <v>0</v>
      </c>
      <c r="I384" s="295" t="s">
        <v>390</v>
      </c>
    </row>
    <row r="385" spans="1:9">
      <c r="A385" s="337" t="s">
        <v>331</v>
      </c>
      <c r="B385" s="332"/>
      <c r="C385" s="332"/>
      <c r="D385" s="332"/>
      <c r="E385" s="333" t="s">
        <v>253</v>
      </c>
      <c r="F385" s="334">
        <v>150</v>
      </c>
      <c r="G385" s="333" t="s">
        <v>337</v>
      </c>
      <c r="H385" s="334">
        <f t="shared" si="44"/>
        <v>0</v>
      </c>
      <c r="I385" s="295" t="s">
        <v>362</v>
      </c>
    </row>
    <row r="386" spans="1:9">
      <c r="A386" s="337" t="s">
        <v>340</v>
      </c>
      <c r="B386" s="332"/>
      <c r="C386" s="332"/>
      <c r="D386" s="332"/>
      <c r="E386" s="333" t="s">
        <v>253</v>
      </c>
      <c r="F386" s="334">
        <v>70</v>
      </c>
      <c r="G386" s="333" t="s">
        <v>337</v>
      </c>
      <c r="H386" s="334">
        <f t="shared" si="44"/>
        <v>0</v>
      </c>
      <c r="I386" s="295" t="s">
        <v>363</v>
      </c>
    </row>
    <row r="387" spans="1:9">
      <c r="A387" s="338" t="s">
        <v>386</v>
      </c>
      <c r="B387" s="332"/>
      <c r="C387" s="332"/>
      <c r="D387" s="332"/>
      <c r="E387" s="339" t="s">
        <v>387</v>
      </c>
      <c r="F387" s="340">
        <f>VLOOKUP(E387,listprice,2,0)</f>
        <v>0</v>
      </c>
      <c r="G387" s="333" t="s">
        <v>337</v>
      </c>
      <c r="H387" s="334">
        <f>IF(E387="เที่ยว",B387*C387*D387*F387,B387*D387*F387)</f>
        <v>0</v>
      </c>
      <c r="I387" s="296" t="s">
        <v>371</v>
      </c>
    </row>
    <row r="388" spans="1:9">
      <c r="A388" s="337" t="s">
        <v>332</v>
      </c>
      <c r="B388" s="332"/>
      <c r="C388" s="332"/>
      <c r="D388" s="363"/>
      <c r="E388" s="342" t="s">
        <v>335</v>
      </c>
      <c r="F388" s="364"/>
      <c r="G388" s="333" t="s">
        <v>337</v>
      </c>
      <c r="H388" s="334">
        <f>+B388*C388*F388</f>
        <v>0</v>
      </c>
      <c r="I388" s="296" t="s">
        <v>370</v>
      </c>
    </row>
    <row r="389" spans="1:9">
      <c r="A389" s="344" t="s">
        <v>333</v>
      </c>
      <c r="B389" s="348"/>
      <c r="C389" s="802"/>
      <c r="D389" s="803"/>
      <c r="E389" s="346" t="s">
        <v>336</v>
      </c>
      <c r="F389" s="365"/>
      <c r="G389" s="417" t="s">
        <v>337</v>
      </c>
      <c r="H389" s="405">
        <f>+B389*F389</f>
        <v>0</v>
      </c>
      <c r="I389" s="286" t="s">
        <v>372</v>
      </c>
    </row>
    <row r="390" spans="1:9">
      <c r="A390" s="283" t="s">
        <v>375</v>
      </c>
      <c r="B390" s="321"/>
      <c r="C390" s="321"/>
      <c r="D390" s="321"/>
      <c r="E390" s="360" t="s">
        <v>253</v>
      </c>
      <c r="F390" s="325"/>
      <c r="G390" s="325"/>
      <c r="H390" s="325">
        <f>SUM(H392:H398)</f>
        <v>0</v>
      </c>
      <c r="I390" s="352" t="s">
        <v>388</v>
      </c>
    </row>
    <row r="391" spans="1:9">
      <c r="A391" s="361" t="s">
        <v>101</v>
      </c>
      <c r="B391" s="332"/>
      <c r="C391" s="332"/>
      <c r="D391" s="362"/>
      <c r="E391" s="330"/>
      <c r="F391" s="330"/>
      <c r="G391" s="330"/>
      <c r="H391" s="334"/>
      <c r="I391" s="295"/>
    </row>
    <row r="392" spans="1:9">
      <c r="A392" s="331" t="s">
        <v>98</v>
      </c>
      <c r="B392" s="332"/>
      <c r="C392" s="332"/>
      <c r="D392" s="332"/>
      <c r="E392" s="333" t="s">
        <v>334</v>
      </c>
      <c r="F392" s="334">
        <v>600</v>
      </c>
      <c r="G392" s="333" t="s">
        <v>337</v>
      </c>
      <c r="H392" s="334">
        <f>+B392*C392*D392*F392</f>
        <v>0</v>
      </c>
      <c r="I392" s="295" t="s">
        <v>389</v>
      </c>
    </row>
    <row r="393" spans="1:9">
      <c r="A393" s="331" t="s">
        <v>96</v>
      </c>
      <c r="B393" s="332"/>
      <c r="C393" s="332"/>
      <c r="D393" s="332"/>
      <c r="E393" s="333" t="s">
        <v>334</v>
      </c>
      <c r="F393" s="334">
        <v>1200</v>
      </c>
      <c r="G393" s="333" t="s">
        <v>337</v>
      </c>
      <c r="H393" s="334">
        <f t="shared" ref="H393:H395" si="45">+B393*C393*D393*F393</f>
        <v>0</v>
      </c>
      <c r="I393" s="295" t="s">
        <v>390</v>
      </c>
    </row>
    <row r="394" spans="1:9">
      <c r="A394" s="337" t="s">
        <v>331</v>
      </c>
      <c r="B394" s="332"/>
      <c r="C394" s="332"/>
      <c r="D394" s="332"/>
      <c r="E394" s="333" t="s">
        <v>253</v>
      </c>
      <c r="F394" s="334">
        <v>150</v>
      </c>
      <c r="G394" s="333" t="s">
        <v>337</v>
      </c>
      <c r="H394" s="334">
        <f t="shared" si="45"/>
        <v>0</v>
      </c>
      <c r="I394" s="295" t="s">
        <v>362</v>
      </c>
    </row>
    <row r="395" spans="1:9">
      <c r="A395" s="337" t="s">
        <v>340</v>
      </c>
      <c r="B395" s="332"/>
      <c r="C395" s="332"/>
      <c r="D395" s="332"/>
      <c r="E395" s="333" t="s">
        <v>253</v>
      </c>
      <c r="F395" s="334">
        <v>70</v>
      </c>
      <c r="G395" s="333" t="s">
        <v>337</v>
      </c>
      <c r="H395" s="334">
        <f t="shared" si="45"/>
        <v>0</v>
      </c>
      <c r="I395" s="295" t="s">
        <v>363</v>
      </c>
    </row>
    <row r="396" spans="1:9">
      <c r="A396" s="338" t="s">
        <v>386</v>
      </c>
      <c r="B396" s="332"/>
      <c r="C396" s="332"/>
      <c r="D396" s="332"/>
      <c r="E396" s="339" t="s">
        <v>387</v>
      </c>
      <c r="F396" s="340">
        <f>VLOOKUP(E396,listprice,2,0)</f>
        <v>0</v>
      </c>
      <c r="G396" s="333" t="s">
        <v>337</v>
      </c>
      <c r="H396" s="334">
        <f>IF(E396="เที่ยว",B396*C396*D396*F396,B396*D396*F396)</f>
        <v>0</v>
      </c>
      <c r="I396" s="296" t="s">
        <v>371</v>
      </c>
    </row>
    <row r="397" spans="1:9">
      <c r="A397" s="337" t="s">
        <v>332</v>
      </c>
      <c r="B397" s="332"/>
      <c r="C397" s="332"/>
      <c r="D397" s="363"/>
      <c r="E397" s="342" t="s">
        <v>335</v>
      </c>
      <c r="F397" s="364"/>
      <c r="G397" s="333" t="s">
        <v>337</v>
      </c>
      <c r="H397" s="334">
        <f>+B397*C397*F397</f>
        <v>0</v>
      </c>
      <c r="I397" s="296" t="s">
        <v>370</v>
      </c>
    </row>
    <row r="398" spans="1:9">
      <c r="A398" s="344" t="s">
        <v>333</v>
      </c>
      <c r="B398" s="348"/>
      <c r="C398" s="802"/>
      <c r="D398" s="803"/>
      <c r="E398" s="346" t="s">
        <v>336</v>
      </c>
      <c r="F398" s="365"/>
      <c r="G398" s="417" t="s">
        <v>337</v>
      </c>
      <c r="H398" s="405">
        <f>+B398*F398</f>
        <v>0</v>
      </c>
      <c r="I398" s="286" t="s">
        <v>372</v>
      </c>
    </row>
    <row r="399" spans="1:9">
      <c r="A399" s="283" t="s">
        <v>376</v>
      </c>
      <c r="B399" s="321"/>
      <c r="C399" s="321"/>
      <c r="D399" s="321"/>
      <c r="E399" s="360" t="s">
        <v>253</v>
      </c>
      <c r="F399" s="325"/>
      <c r="G399" s="325"/>
      <c r="H399" s="325">
        <f>SUM(H401:H407)</f>
        <v>0</v>
      </c>
      <c r="I399" s="352" t="s">
        <v>388</v>
      </c>
    </row>
    <row r="400" spans="1:9">
      <c r="A400" s="361" t="s">
        <v>101</v>
      </c>
      <c r="B400" s="332"/>
      <c r="C400" s="332"/>
      <c r="D400" s="362"/>
      <c r="E400" s="330"/>
      <c r="F400" s="330"/>
      <c r="G400" s="330"/>
      <c r="H400" s="334"/>
      <c r="I400" s="295"/>
    </row>
    <row r="401" spans="1:9">
      <c r="A401" s="331" t="s">
        <v>98</v>
      </c>
      <c r="B401" s="332"/>
      <c r="C401" s="332"/>
      <c r="D401" s="332"/>
      <c r="E401" s="333" t="s">
        <v>334</v>
      </c>
      <c r="F401" s="334">
        <v>600</v>
      </c>
      <c r="G401" s="333" t="s">
        <v>337</v>
      </c>
      <c r="H401" s="334">
        <f>+B401*C401*D401*F401</f>
        <v>0</v>
      </c>
      <c r="I401" s="295" t="s">
        <v>389</v>
      </c>
    </row>
    <row r="402" spans="1:9">
      <c r="A402" s="331" t="s">
        <v>96</v>
      </c>
      <c r="B402" s="332"/>
      <c r="C402" s="332"/>
      <c r="D402" s="332"/>
      <c r="E402" s="333" t="s">
        <v>334</v>
      </c>
      <c r="F402" s="334">
        <v>1200</v>
      </c>
      <c r="G402" s="333" t="s">
        <v>337</v>
      </c>
      <c r="H402" s="334">
        <f t="shared" ref="H402:H404" si="46">+B402*C402*D402*F402</f>
        <v>0</v>
      </c>
      <c r="I402" s="295" t="s">
        <v>390</v>
      </c>
    </row>
    <row r="403" spans="1:9">
      <c r="A403" s="337" t="s">
        <v>331</v>
      </c>
      <c r="B403" s="332"/>
      <c r="C403" s="332"/>
      <c r="D403" s="332"/>
      <c r="E403" s="333" t="s">
        <v>253</v>
      </c>
      <c r="F403" s="334">
        <v>150</v>
      </c>
      <c r="G403" s="333" t="s">
        <v>337</v>
      </c>
      <c r="H403" s="334">
        <f t="shared" si="46"/>
        <v>0</v>
      </c>
      <c r="I403" s="295" t="s">
        <v>362</v>
      </c>
    </row>
    <row r="404" spans="1:9">
      <c r="A404" s="337" t="s">
        <v>340</v>
      </c>
      <c r="B404" s="332"/>
      <c r="C404" s="332"/>
      <c r="D404" s="332"/>
      <c r="E404" s="333" t="s">
        <v>253</v>
      </c>
      <c r="F404" s="334">
        <v>70</v>
      </c>
      <c r="G404" s="333" t="s">
        <v>337</v>
      </c>
      <c r="H404" s="334">
        <f t="shared" si="46"/>
        <v>0</v>
      </c>
      <c r="I404" s="295" t="s">
        <v>363</v>
      </c>
    </row>
    <row r="405" spans="1:9">
      <c r="A405" s="338" t="s">
        <v>386</v>
      </c>
      <c r="B405" s="332"/>
      <c r="C405" s="332"/>
      <c r="D405" s="332"/>
      <c r="E405" s="339" t="s">
        <v>387</v>
      </c>
      <c r="F405" s="340">
        <f>VLOOKUP(E405,listprice,2,0)</f>
        <v>0</v>
      </c>
      <c r="G405" s="333" t="s">
        <v>337</v>
      </c>
      <c r="H405" s="334">
        <f>IF(E405="เที่ยว",B405*C405*D405*F405,B405*D405*F405)</f>
        <v>0</v>
      </c>
      <c r="I405" s="296" t="s">
        <v>371</v>
      </c>
    </row>
    <row r="406" spans="1:9">
      <c r="A406" s="337" t="s">
        <v>332</v>
      </c>
      <c r="B406" s="332"/>
      <c r="C406" s="332"/>
      <c r="D406" s="363"/>
      <c r="E406" s="342" t="s">
        <v>335</v>
      </c>
      <c r="F406" s="364"/>
      <c r="G406" s="333" t="s">
        <v>337</v>
      </c>
      <c r="H406" s="334">
        <f>+B406*C406*F406</f>
        <v>0</v>
      </c>
      <c r="I406" s="296" t="s">
        <v>370</v>
      </c>
    </row>
    <row r="407" spans="1:9">
      <c r="A407" s="344" t="s">
        <v>333</v>
      </c>
      <c r="B407" s="348"/>
      <c r="C407" s="802"/>
      <c r="D407" s="803"/>
      <c r="E407" s="346" t="s">
        <v>336</v>
      </c>
      <c r="F407" s="365"/>
      <c r="G407" s="417" t="s">
        <v>337</v>
      </c>
      <c r="H407" s="405">
        <f>+B407*F407</f>
        <v>0</v>
      </c>
      <c r="I407" s="286" t="s">
        <v>372</v>
      </c>
    </row>
    <row r="408" spans="1:9">
      <c r="A408" s="283" t="s">
        <v>377</v>
      </c>
      <c r="B408" s="321"/>
      <c r="C408" s="321"/>
      <c r="D408" s="321"/>
      <c r="E408" s="360" t="s">
        <v>253</v>
      </c>
      <c r="F408" s="325"/>
      <c r="G408" s="325"/>
      <c r="H408" s="325">
        <f>SUM(H410:H416)</f>
        <v>0</v>
      </c>
      <c r="I408" s="352" t="s">
        <v>388</v>
      </c>
    </row>
    <row r="409" spans="1:9">
      <c r="A409" s="361" t="s">
        <v>101</v>
      </c>
      <c r="B409" s="332"/>
      <c r="C409" s="332"/>
      <c r="D409" s="362"/>
      <c r="E409" s="330"/>
      <c r="F409" s="330"/>
      <c r="G409" s="330"/>
      <c r="H409" s="334"/>
      <c r="I409" s="295"/>
    </row>
    <row r="410" spans="1:9">
      <c r="A410" s="331" t="s">
        <v>98</v>
      </c>
      <c r="B410" s="332"/>
      <c r="C410" s="332"/>
      <c r="D410" s="332"/>
      <c r="E410" s="333" t="s">
        <v>334</v>
      </c>
      <c r="F410" s="334">
        <v>600</v>
      </c>
      <c r="G410" s="333" t="s">
        <v>337</v>
      </c>
      <c r="H410" s="334">
        <f>+B410*C410*D410*F410</f>
        <v>0</v>
      </c>
      <c r="I410" s="295" t="s">
        <v>389</v>
      </c>
    </row>
    <row r="411" spans="1:9">
      <c r="A411" s="331" t="s">
        <v>96</v>
      </c>
      <c r="B411" s="332"/>
      <c r="C411" s="332"/>
      <c r="D411" s="332"/>
      <c r="E411" s="333" t="s">
        <v>334</v>
      </c>
      <c r="F411" s="334">
        <v>1200</v>
      </c>
      <c r="G411" s="333" t="s">
        <v>337</v>
      </c>
      <c r="H411" s="334">
        <f t="shared" ref="H411:H413" si="47">+B411*C411*D411*F411</f>
        <v>0</v>
      </c>
      <c r="I411" s="295" t="s">
        <v>390</v>
      </c>
    </row>
    <row r="412" spans="1:9">
      <c r="A412" s="337" t="s">
        <v>331</v>
      </c>
      <c r="B412" s="332"/>
      <c r="C412" s="332"/>
      <c r="D412" s="332"/>
      <c r="E412" s="333" t="s">
        <v>253</v>
      </c>
      <c r="F412" s="334">
        <v>150</v>
      </c>
      <c r="G412" s="333" t="s">
        <v>337</v>
      </c>
      <c r="H412" s="334">
        <f t="shared" si="47"/>
        <v>0</v>
      </c>
      <c r="I412" s="295" t="s">
        <v>362</v>
      </c>
    </row>
    <row r="413" spans="1:9">
      <c r="A413" s="337" t="s">
        <v>340</v>
      </c>
      <c r="B413" s="332"/>
      <c r="C413" s="332"/>
      <c r="D413" s="332"/>
      <c r="E413" s="333" t="s">
        <v>253</v>
      </c>
      <c r="F413" s="334">
        <v>70</v>
      </c>
      <c r="G413" s="333" t="s">
        <v>337</v>
      </c>
      <c r="H413" s="334">
        <f t="shared" si="47"/>
        <v>0</v>
      </c>
      <c r="I413" s="295" t="s">
        <v>363</v>
      </c>
    </row>
    <row r="414" spans="1:9">
      <c r="A414" s="338" t="s">
        <v>386</v>
      </c>
      <c r="B414" s="332"/>
      <c r="C414" s="332"/>
      <c r="D414" s="332"/>
      <c r="E414" s="339" t="s">
        <v>387</v>
      </c>
      <c r="F414" s="340">
        <f>VLOOKUP(E414,listprice,2,0)</f>
        <v>0</v>
      </c>
      <c r="G414" s="333" t="s">
        <v>337</v>
      </c>
      <c r="H414" s="334">
        <f>IF(E414="เที่ยว",B414*C414*D414*F414,B414*D414*F414)</f>
        <v>0</v>
      </c>
      <c r="I414" s="296" t="s">
        <v>371</v>
      </c>
    </row>
    <row r="415" spans="1:9">
      <c r="A415" s="337" t="s">
        <v>332</v>
      </c>
      <c r="B415" s="332"/>
      <c r="C415" s="332"/>
      <c r="D415" s="363"/>
      <c r="E415" s="342" t="s">
        <v>335</v>
      </c>
      <c r="F415" s="364"/>
      <c r="G415" s="333" t="s">
        <v>337</v>
      </c>
      <c r="H415" s="334">
        <f>+B415*C415*F415</f>
        <v>0</v>
      </c>
      <c r="I415" s="296" t="s">
        <v>370</v>
      </c>
    </row>
    <row r="416" spans="1:9">
      <c r="A416" s="344" t="s">
        <v>333</v>
      </c>
      <c r="B416" s="348"/>
      <c r="C416" s="802"/>
      <c r="D416" s="803"/>
      <c r="E416" s="346" t="s">
        <v>336</v>
      </c>
      <c r="F416" s="365"/>
      <c r="G416" s="417" t="s">
        <v>337</v>
      </c>
      <c r="H416" s="405">
        <f>+B416*F416</f>
        <v>0</v>
      </c>
      <c r="I416" s="286" t="s">
        <v>372</v>
      </c>
    </row>
  </sheetData>
  <sheetProtection algorithmName="SHA-512" hashValue="2nGQRLO4TGUzctqBxK8MucT098HoQCXNgeM7Flpk4aS/8leEx6aapT46Qr0mferVx7p9DSk8zSo9vwEk/z4gyg==" saltValue="wLWRtKRSPMeqpHAvhTXGkA==" spinCount="100000" sheet="1" selectLockedCells="1"/>
  <mergeCells count="55">
    <mergeCell ref="C380:D380"/>
    <mergeCell ref="C389:D389"/>
    <mergeCell ref="C398:D398"/>
    <mergeCell ref="C407:D407"/>
    <mergeCell ref="C416:D416"/>
    <mergeCell ref="G6:G8"/>
    <mergeCell ref="H6:H8"/>
    <mergeCell ref="C19:D19"/>
    <mergeCell ref="A1:I1"/>
    <mergeCell ref="A5:A8"/>
    <mergeCell ref="B5:H5"/>
    <mergeCell ref="I5:I8"/>
    <mergeCell ref="B6:B8"/>
    <mergeCell ref="C6:C8"/>
    <mergeCell ref="D6:E7"/>
    <mergeCell ref="F6:F8"/>
    <mergeCell ref="C28:D28"/>
    <mergeCell ref="C37:D37"/>
    <mergeCell ref="C46:D46"/>
    <mergeCell ref="C55:D55"/>
    <mergeCell ref="C64:D64"/>
    <mergeCell ref="C172:D172"/>
    <mergeCell ref="C73:D73"/>
    <mergeCell ref="C82:D82"/>
    <mergeCell ref="C91:D91"/>
    <mergeCell ref="C100:D100"/>
    <mergeCell ref="C109:D109"/>
    <mergeCell ref="C118:D118"/>
    <mergeCell ref="C127:D127"/>
    <mergeCell ref="C136:D136"/>
    <mergeCell ref="C145:D145"/>
    <mergeCell ref="C154:D154"/>
    <mergeCell ref="C163:D163"/>
    <mergeCell ref="C281:D281"/>
    <mergeCell ref="C181:D181"/>
    <mergeCell ref="C190:D190"/>
    <mergeCell ref="C200:D200"/>
    <mergeCell ref="C209:D209"/>
    <mergeCell ref="C218:D218"/>
    <mergeCell ref="C227:D227"/>
    <mergeCell ref="C236:D236"/>
    <mergeCell ref="C245:D245"/>
    <mergeCell ref="C254:D254"/>
    <mergeCell ref="C263:D263"/>
    <mergeCell ref="C272:D272"/>
    <mergeCell ref="C344:D344"/>
    <mergeCell ref="C353:D353"/>
    <mergeCell ref="C362:D362"/>
    <mergeCell ref="C371:D371"/>
    <mergeCell ref="C290:D290"/>
    <mergeCell ref="C299:D299"/>
    <mergeCell ref="C308:D308"/>
    <mergeCell ref="C317:D317"/>
    <mergeCell ref="C326:D326"/>
    <mergeCell ref="C335:D335"/>
  </mergeCells>
  <dataValidations count="1">
    <dataValidation type="list" allowBlank="1" showInputMessage="1" showErrorMessage="1" sqref="E17 E26 E35 E44 E53 E62 E71 E80 E89 E98 E107 E116 E125 E134 E143 E152 E161 E170 E179 E188 E198 E207 E216 E225 E234 E243 E252 E261 E270 E279 E288 E297 E306 E315 E324 E333 E342 E351 E360 E369 E378 E387 E396 E405 E414" xr:uid="{00000000-0002-0000-0E00-000000000000}">
      <formula1>list</formula1>
    </dataValidation>
  </dataValidations>
  <printOptions horizontalCentered="1"/>
  <pageMargins left="0.39370078740157483" right="0.39370078740157483" top="0.74803149606299213" bottom="0.35433070866141736" header="0.31496062992125984" footer="0.31496062992125984"/>
  <pageSetup paperSize="9" scale="63" fitToHeight="0" orientation="landscape" horizontalDpi="1200" verticalDpi="1200" r:id="rId1"/>
  <rowBreaks count="2" manualBreakCount="2">
    <brk id="190" max="8" man="1"/>
    <brk id="37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66FF"/>
  </sheetPr>
  <dimension ref="A1:AV100"/>
  <sheetViews>
    <sheetView showGridLines="0" view="pageBreakPreview" topLeftCell="A67" zoomScale="70" zoomScaleNormal="70" zoomScaleSheetLayoutView="70" workbookViewId="0">
      <selection activeCell="H16" sqref="H16"/>
    </sheetView>
  </sheetViews>
  <sheetFormatPr defaultColWidth="10.140625" defaultRowHeight="21"/>
  <cols>
    <col min="1" max="1" width="6.7109375" style="147" customWidth="1"/>
    <col min="2" max="2" width="15.7109375" style="147" customWidth="1"/>
    <col min="3" max="3" width="42.7109375" style="148" customWidth="1"/>
    <col min="4" max="4" width="21.7109375" style="628" customWidth="1"/>
    <col min="5" max="5" width="21.7109375" style="262" customWidth="1"/>
    <col min="6" max="8" width="15.7109375" style="118" customWidth="1"/>
    <col min="9" max="9" width="7.7109375" style="189" hidden="1" customWidth="1"/>
    <col min="10" max="11" width="8.7109375" style="190" hidden="1" customWidth="1"/>
    <col min="12" max="12" width="15.85546875" style="190" hidden="1" customWidth="1"/>
    <col min="13" max="13" width="6.85546875" style="115" hidden="1" customWidth="1"/>
    <col min="14" max="15" width="6.140625" style="115" hidden="1" customWidth="1"/>
    <col min="16" max="16" width="10.7109375" style="115" hidden="1" customWidth="1"/>
    <col min="17" max="18" width="10.7109375" style="118" hidden="1" customWidth="1"/>
    <col min="19" max="19" width="11.7109375" style="118" customWidth="1"/>
    <col min="20" max="20" width="12.7109375" style="215" customWidth="1"/>
    <col min="21" max="21" width="8.42578125" style="215" customWidth="1"/>
    <col min="22" max="22" width="14.7109375" style="215" customWidth="1"/>
    <col min="23" max="23" width="8.42578125" style="265" customWidth="1"/>
    <col min="24" max="24" width="14.7109375" style="215" customWidth="1"/>
    <col min="25" max="25" width="8.42578125" style="265" customWidth="1"/>
    <col min="26" max="26" width="14.7109375" style="215" customWidth="1"/>
    <col min="27" max="27" width="21.7109375" style="115" customWidth="1"/>
    <col min="28" max="28" width="13.7109375" style="115" customWidth="1"/>
    <col min="29" max="29" width="60.7109375" style="148" customWidth="1"/>
    <col min="30" max="30" width="20.7109375" style="115" hidden="1" customWidth="1"/>
    <col min="31" max="31" width="12.140625" style="115" hidden="1" customWidth="1"/>
    <col min="32" max="32" width="10" style="115" hidden="1" customWidth="1"/>
    <col min="33" max="33" width="23" style="115" hidden="1" customWidth="1"/>
    <col min="34" max="34" width="13" style="116" customWidth="1"/>
    <col min="35" max="35" width="10.140625" style="115" customWidth="1"/>
    <col min="36" max="16384" width="10.140625" style="115"/>
  </cols>
  <sheetData>
    <row r="1" spans="1:48" ht="26.25">
      <c r="A1" s="114" t="s">
        <v>524</v>
      </c>
      <c r="B1" s="114"/>
      <c r="C1" s="114"/>
      <c r="D1" s="252"/>
      <c r="E1" s="252"/>
      <c r="F1" s="114"/>
      <c r="G1" s="114"/>
      <c r="H1" s="114"/>
      <c r="I1" s="186"/>
      <c r="J1" s="186"/>
      <c r="K1" s="186"/>
      <c r="L1" s="186"/>
      <c r="M1" s="114"/>
      <c r="N1" s="114"/>
      <c r="O1" s="114"/>
      <c r="Q1" s="114"/>
      <c r="R1" s="114"/>
      <c r="S1" s="114"/>
      <c r="T1" s="263"/>
      <c r="U1" s="263"/>
      <c r="V1" s="263"/>
      <c r="W1" s="263"/>
      <c r="X1" s="263"/>
      <c r="Y1" s="263"/>
      <c r="Z1" s="263"/>
      <c r="AA1" s="114"/>
      <c r="AB1" s="114"/>
      <c r="AC1" s="114"/>
      <c r="AD1" s="114"/>
      <c r="AE1" s="114"/>
      <c r="AF1" s="114"/>
      <c r="AG1" s="114"/>
    </row>
    <row r="2" spans="1:48" ht="26.25">
      <c r="A2" s="117" t="s">
        <v>201</v>
      </c>
      <c r="B2" s="117"/>
      <c r="C2" s="117"/>
      <c r="D2" s="253"/>
      <c r="E2" s="253"/>
      <c r="F2" s="117"/>
      <c r="G2" s="117"/>
      <c r="H2" s="117"/>
      <c r="I2" s="187"/>
      <c r="J2" s="187"/>
      <c r="K2" s="187"/>
      <c r="L2" s="187"/>
      <c r="M2" s="117"/>
      <c r="N2" s="117"/>
      <c r="O2" s="117"/>
      <c r="Q2" s="117"/>
      <c r="R2" s="117"/>
      <c r="S2" s="117"/>
      <c r="T2" s="263"/>
      <c r="U2" s="263"/>
      <c r="V2" s="263"/>
      <c r="W2" s="263"/>
      <c r="X2" s="263"/>
      <c r="Y2" s="263"/>
      <c r="Z2" s="263"/>
      <c r="AA2" s="117"/>
      <c r="AB2" s="117"/>
      <c r="AC2" s="117"/>
      <c r="AD2" s="117"/>
      <c r="AE2" s="117"/>
      <c r="AF2" s="117"/>
      <c r="AG2" s="117"/>
    </row>
    <row r="3" spans="1:48" ht="30.75" customHeight="1">
      <c r="A3" s="149" t="s">
        <v>202</v>
      </c>
      <c r="B3" s="149"/>
      <c r="C3" s="149"/>
      <c r="D3" s="621"/>
      <c r="E3" s="254"/>
      <c r="I3" s="188"/>
      <c r="J3" s="188"/>
      <c r="K3" s="188"/>
      <c r="L3" s="231"/>
      <c r="Q3" s="150"/>
      <c r="R3" s="150"/>
      <c r="S3" s="119"/>
      <c r="V3" s="214"/>
      <c r="W3" s="264"/>
      <c r="X3" s="214"/>
      <c r="Z3" s="214"/>
      <c r="AA3" s="121"/>
      <c r="AB3" s="121"/>
      <c r="AC3" s="195" t="s">
        <v>261</v>
      </c>
      <c r="AD3" s="195"/>
      <c r="AE3" s="195"/>
      <c r="AF3" s="195"/>
      <c r="AG3" s="195"/>
    </row>
    <row r="4" spans="1:48" s="123" customFormat="1" ht="21" customHeight="1">
      <c r="A4" s="843" t="s">
        <v>206</v>
      </c>
      <c r="B4" s="843" t="s">
        <v>211</v>
      </c>
      <c r="C4" s="819" t="s">
        <v>538</v>
      </c>
      <c r="D4" s="840" t="s">
        <v>531</v>
      </c>
      <c r="E4" s="830" t="s">
        <v>215</v>
      </c>
      <c r="F4" s="831" t="s">
        <v>392</v>
      </c>
      <c r="G4" s="832"/>
      <c r="H4" s="833"/>
      <c r="I4" s="822" t="s">
        <v>203</v>
      </c>
      <c r="J4" s="823"/>
      <c r="K4" s="823"/>
      <c r="L4" s="823"/>
      <c r="M4" s="823"/>
      <c r="N4" s="823"/>
      <c r="O4" s="823"/>
      <c r="P4" s="823"/>
      <c r="Q4" s="823"/>
      <c r="R4" s="824"/>
      <c r="S4" s="846" t="s">
        <v>204</v>
      </c>
      <c r="T4" s="846"/>
      <c r="U4" s="846"/>
      <c r="V4" s="846"/>
      <c r="W4" s="846"/>
      <c r="X4" s="846"/>
      <c r="Y4" s="846"/>
      <c r="Z4" s="847"/>
      <c r="AA4" s="865" t="s">
        <v>205</v>
      </c>
      <c r="AB4" s="866"/>
      <c r="AC4" s="871" t="s">
        <v>539</v>
      </c>
      <c r="AD4" s="861" t="s">
        <v>319</v>
      </c>
      <c r="AE4" s="852" t="s">
        <v>525</v>
      </c>
      <c r="AF4" s="853"/>
      <c r="AG4" s="854"/>
      <c r="AH4" s="122"/>
    </row>
    <row r="5" spans="1:48" s="123" customFormat="1" ht="21" customHeight="1">
      <c r="A5" s="844"/>
      <c r="B5" s="844"/>
      <c r="C5" s="820"/>
      <c r="D5" s="841"/>
      <c r="E5" s="830"/>
      <c r="F5" s="834"/>
      <c r="G5" s="835"/>
      <c r="H5" s="836"/>
      <c r="I5" s="810"/>
      <c r="J5" s="810"/>
      <c r="K5" s="810"/>
      <c r="L5" s="810"/>
      <c r="M5" s="810"/>
      <c r="N5" s="810"/>
      <c r="O5" s="810"/>
      <c r="P5" s="811" t="s">
        <v>207</v>
      </c>
      <c r="Q5" s="810"/>
      <c r="R5" s="812"/>
      <c r="S5" s="848"/>
      <c r="T5" s="848"/>
      <c r="U5" s="848"/>
      <c r="V5" s="848"/>
      <c r="W5" s="848"/>
      <c r="X5" s="848"/>
      <c r="Y5" s="848"/>
      <c r="Z5" s="849"/>
      <c r="AA5" s="867"/>
      <c r="AB5" s="868"/>
      <c r="AC5" s="872"/>
      <c r="AD5" s="861"/>
      <c r="AE5" s="855"/>
      <c r="AF5" s="856"/>
      <c r="AG5" s="857"/>
      <c r="AH5" s="122"/>
    </row>
    <row r="6" spans="1:48" s="123" customFormat="1" ht="42" customHeight="1">
      <c r="A6" s="844"/>
      <c r="B6" s="844"/>
      <c r="C6" s="820"/>
      <c r="D6" s="841"/>
      <c r="E6" s="830"/>
      <c r="F6" s="834"/>
      <c r="G6" s="835"/>
      <c r="H6" s="836"/>
      <c r="I6" s="813" t="s">
        <v>208</v>
      </c>
      <c r="J6" s="814"/>
      <c r="K6" s="815"/>
      <c r="L6" s="232"/>
      <c r="M6" s="818" t="s">
        <v>209</v>
      </c>
      <c r="N6" s="818"/>
      <c r="O6" s="818"/>
      <c r="P6" s="825" t="s">
        <v>210</v>
      </c>
      <c r="Q6" s="826"/>
      <c r="R6" s="826"/>
      <c r="S6" s="862" t="s">
        <v>59</v>
      </c>
      <c r="T6" s="863"/>
      <c r="U6" s="863"/>
      <c r="V6" s="863"/>
      <c r="W6" s="863"/>
      <c r="X6" s="863"/>
      <c r="Y6" s="863"/>
      <c r="Z6" s="864"/>
      <c r="AA6" s="867"/>
      <c r="AB6" s="868"/>
      <c r="AC6" s="872"/>
      <c r="AD6" s="861"/>
      <c r="AE6" s="855"/>
      <c r="AF6" s="856"/>
      <c r="AG6" s="857"/>
      <c r="AH6" s="122"/>
    </row>
    <row r="7" spans="1:48" s="123" customFormat="1" ht="42" customHeight="1">
      <c r="A7" s="844"/>
      <c r="B7" s="844"/>
      <c r="C7" s="820"/>
      <c r="D7" s="841"/>
      <c r="E7" s="830"/>
      <c r="F7" s="837"/>
      <c r="G7" s="838"/>
      <c r="H7" s="839"/>
      <c r="I7" s="816"/>
      <c r="J7" s="816"/>
      <c r="K7" s="817"/>
      <c r="L7" s="230"/>
      <c r="M7" s="630" t="s">
        <v>532</v>
      </c>
      <c r="N7" s="630" t="s">
        <v>285</v>
      </c>
      <c r="O7" s="630" t="s">
        <v>288</v>
      </c>
      <c r="P7" s="827" t="s">
        <v>314</v>
      </c>
      <c r="Q7" s="828"/>
      <c r="R7" s="829"/>
      <c r="S7" s="876" t="s">
        <v>212</v>
      </c>
      <c r="T7" s="874" t="s">
        <v>393</v>
      </c>
      <c r="U7" s="850" t="s">
        <v>49</v>
      </c>
      <c r="V7" s="851"/>
      <c r="W7" s="850" t="s">
        <v>213</v>
      </c>
      <c r="X7" s="851"/>
      <c r="Y7" s="850" t="s">
        <v>214</v>
      </c>
      <c r="Z7" s="851"/>
      <c r="AA7" s="869"/>
      <c r="AB7" s="870"/>
      <c r="AC7" s="872"/>
      <c r="AD7" s="861"/>
      <c r="AE7" s="855"/>
      <c r="AF7" s="856"/>
      <c r="AG7" s="857"/>
      <c r="AH7" s="122"/>
    </row>
    <row r="8" spans="1:48" s="123" customFormat="1" ht="42" customHeight="1">
      <c r="A8" s="845"/>
      <c r="B8" s="845"/>
      <c r="C8" s="821"/>
      <c r="D8" s="842"/>
      <c r="E8" s="830"/>
      <c r="F8" s="418" t="s">
        <v>163</v>
      </c>
      <c r="G8" s="124" t="s">
        <v>164</v>
      </c>
      <c r="H8" s="192" t="s">
        <v>165</v>
      </c>
      <c r="I8" s="192" t="s">
        <v>217</v>
      </c>
      <c r="J8" s="192" t="s">
        <v>263</v>
      </c>
      <c r="K8" s="192" t="s">
        <v>264</v>
      </c>
      <c r="L8" s="192" t="s">
        <v>315</v>
      </c>
      <c r="M8" s="124" t="s">
        <v>216</v>
      </c>
      <c r="N8" s="124" t="s">
        <v>216</v>
      </c>
      <c r="O8" s="124" t="s">
        <v>216</v>
      </c>
      <c r="P8" s="629" t="s">
        <v>265</v>
      </c>
      <c r="Q8" s="629" t="s">
        <v>266</v>
      </c>
      <c r="R8" s="629" t="s">
        <v>267</v>
      </c>
      <c r="S8" s="877"/>
      <c r="T8" s="875"/>
      <c r="U8" s="633" t="s">
        <v>56</v>
      </c>
      <c r="V8" s="634" t="s">
        <v>218</v>
      </c>
      <c r="W8" s="635" t="s">
        <v>56</v>
      </c>
      <c r="X8" s="631" t="s">
        <v>218</v>
      </c>
      <c r="Y8" s="635" t="s">
        <v>56</v>
      </c>
      <c r="Z8" s="631" t="s">
        <v>218</v>
      </c>
      <c r="AA8" s="632" t="s">
        <v>219</v>
      </c>
      <c r="AB8" s="632" t="s">
        <v>291</v>
      </c>
      <c r="AC8" s="873"/>
      <c r="AD8" s="861"/>
      <c r="AE8" s="858"/>
      <c r="AF8" s="859"/>
      <c r="AG8" s="860"/>
      <c r="AH8" s="122"/>
    </row>
    <row r="9" spans="1:48" s="213" customFormat="1" ht="24" thickBot="1">
      <c r="A9" s="206"/>
      <c r="B9" s="206"/>
      <c r="C9" s="636" t="s">
        <v>5</v>
      </c>
      <c r="D9" s="622"/>
      <c r="E9" s="255"/>
      <c r="F9" s="209"/>
      <c r="G9" s="209"/>
      <c r="H9" s="209"/>
      <c r="I9" s="208"/>
      <c r="J9" s="209"/>
      <c r="K9" s="209"/>
      <c r="L9" s="209"/>
      <c r="M9" s="210"/>
      <c r="N9" s="210"/>
      <c r="O9" s="210"/>
      <c r="P9" s="210"/>
      <c r="Q9" s="209"/>
      <c r="R9" s="209"/>
      <c r="S9" s="209"/>
      <c r="T9" s="266"/>
      <c r="U9" s="487"/>
      <c r="V9" s="487"/>
      <c r="W9" s="488"/>
      <c r="X9" s="487"/>
      <c r="Y9" s="488"/>
      <c r="Z9" s="487"/>
      <c r="AA9" s="211"/>
      <c r="AB9" s="211"/>
      <c r="AC9" s="207"/>
      <c r="AD9" s="211"/>
      <c r="AE9" s="233" t="s">
        <v>320</v>
      </c>
      <c r="AF9" s="233" t="s">
        <v>185</v>
      </c>
      <c r="AG9" s="233" t="s">
        <v>49</v>
      </c>
      <c r="AH9" s="212"/>
    </row>
    <row r="10" spans="1:48" s="433" customFormat="1" ht="24" thickTop="1">
      <c r="A10" s="419"/>
      <c r="B10" s="419"/>
      <c r="C10" s="420" t="s">
        <v>394</v>
      </c>
      <c r="D10" s="623"/>
      <c r="E10" s="421"/>
      <c r="F10" s="422"/>
      <c r="G10" s="422"/>
      <c r="H10" s="422"/>
      <c r="I10" s="423"/>
      <c r="J10" s="422"/>
      <c r="K10" s="422"/>
      <c r="L10" s="422"/>
      <c r="M10" s="424"/>
      <c r="N10" s="424"/>
      <c r="O10" s="424"/>
      <c r="P10" s="423"/>
      <c r="Q10" s="422"/>
      <c r="R10" s="422"/>
      <c r="S10" s="422"/>
      <c r="T10" s="425"/>
      <c r="U10" s="426">
        <f>+U11+U26</f>
        <v>0</v>
      </c>
      <c r="V10" s="426">
        <f t="shared" ref="V10:Z10" si="0">+V11+V26</f>
        <v>0</v>
      </c>
      <c r="W10" s="426">
        <f t="shared" si="0"/>
        <v>0</v>
      </c>
      <c r="X10" s="426">
        <f t="shared" si="0"/>
        <v>0</v>
      </c>
      <c r="Y10" s="426">
        <f t="shared" si="0"/>
        <v>0</v>
      </c>
      <c r="Z10" s="426">
        <f t="shared" si="0"/>
        <v>0</v>
      </c>
      <c r="AA10" s="427"/>
      <c r="AB10" s="428"/>
      <c r="AC10" s="429"/>
      <c r="AD10" s="430"/>
      <c r="AE10" s="423"/>
      <c r="AF10" s="423"/>
      <c r="AG10" s="423"/>
      <c r="AH10" s="431"/>
      <c r="AI10" s="432"/>
      <c r="AJ10" s="432"/>
      <c r="AK10" s="432"/>
      <c r="AL10" s="432"/>
      <c r="AM10" s="432"/>
      <c r="AN10" s="432"/>
      <c r="AO10" s="432"/>
      <c r="AP10" s="432"/>
      <c r="AQ10" s="432"/>
      <c r="AR10" s="432"/>
      <c r="AS10" s="432"/>
      <c r="AT10" s="432"/>
      <c r="AU10" s="432"/>
      <c r="AV10" s="432"/>
    </row>
    <row r="11" spans="1:48" s="433" customFormat="1" ht="23.25">
      <c r="A11" s="434"/>
      <c r="B11" s="434"/>
      <c r="C11" s="435" t="s">
        <v>395</v>
      </c>
      <c r="D11" s="624"/>
      <c r="E11" s="436"/>
      <c r="F11" s="437"/>
      <c r="G11" s="437"/>
      <c r="H11" s="437"/>
      <c r="I11" s="438"/>
      <c r="J11" s="437"/>
      <c r="K11" s="437"/>
      <c r="L11" s="437"/>
      <c r="M11" s="439"/>
      <c r="N11" s="439"/>
      <c r="O11" s="439"/>
      <c r="P11" s="438"/>
      <c r="Q11" s="437"/>
      <c r="R11" s="437"/>
      <c r="S11" s="437"/>
      <c r="T11" s="440"/>
      <c r="U11" s="441">
        <f>SUM(U12:U25)</f>
        <v>0</v>
      </c>
      <c r="V11" s="441">
        <f t="shared" ref="V11:Z11" si="1">SUM(V12:V25)</f>
        <v>0</v>
      </c>
      <c r="W11" s="441">
        <f t="shared" si="1"/>
        <v>0</v>
      </c>
      <c r="X11" s="441">
        <f t="shared" si="1"/>
        <v>0</v>
      </c>
      <c r="Y11" s="441">
        <f t="shared" si="1"/>
        <v>0</v>
      </c>
      <c r="Z11" s="441">
        <f t="shared" si="1"/>
        <v>0</v>
      </c>
      <c r="AA11" s="442"/>
      <c r="AB11" s="443"/>
      <c r="AC11" s="444"/>
      <c r="AD11" s="445"/>
      <c r="AE11" s="438"/>
      <c r="AF11" s="438"/>
      <c r="AG11" s="438"/>
      <c r="AH11" s="431"/>
      <c r="AI11" s="432"/>
      <c r="AJ11" s="432"/>
      <c r="AK11" s="432"/>
      <c r="AL11" s="432"/>
      <c r="AM11" s="432"/>
      <c r="AN11" s="432"/>
      <c r="AO11" s="432"/>
      <c r="AP11" s="432"/>
      <c r="AQ11" s="432"/>
      <c r="AR11" s="432"/>
      <c r="AS11" s="432"/>
      <c r="AT11" s="432"/>
      <c r="AU11" s="432"/>
      <c r="AV11" s="432"/>
    </row>
    <row r="12" spans="1:48" s="460" customFormat="1" ht="23.25">
      <c r="A12" s="446"/>
      <c r="B12" s="446"/>
      <c r="C12" s="447" t="s">
        <v>396</v>
      </c>
      <c r="D12" s="625"/>
      <c r="E12" s="448"/>
      <c r="F12" s="449"/>
      <c r="G12" s="449"/>
      <c r="H12" s="449"/>
      <c r="I12" s="450"/>
      <c r="J12" s="449"/>
      <c r="K12" s="449"/>
      <c r="L12" s="449"/>
      <c r="M12" s="451"/>
      <c r="N12" s="451"/>
      <c r="O12" s="451"/>
      <c r="P12" s="450"/>
      <c r="Q12" s="449"/>
      <c r="R12" s="449"/>
      <c r="S12" s="449"/>
      <c r="T12" s="452"/>
      <c r="U12" s="453"/>
      <c r="V12" s="453"/>
      <c r="W12" s="453"/>
      <c r="X12" s="453"/>
      <c r="Y12" s="453"/>
      <c r="Z12" s="453"/>
      <c r="AA12" s="454"/>
      <c r="AB12" s="455"/>
      <c r="AC12" s="456"/>
      <c r="AD12" s="457"/>
      <c r="AE12" s="450"/>
      <c r="AF12" s="450"/>
      <c r="AG12" s="450"/>
      <c r="AH12" s="458"/>
      <c r="AI12" s="459"/>
      <c r="AJ12" s="459"/>
      <c r="AK12" s="459"/>
      <c r="AL12" s="459"/>
      <c r="AM12" s="459"/>
      <c r="AN12" s="459"/>
      <c r="AO12" s="459"/>
      <c r="AP12" s="459"/>
      <c r="AQ12" s="459"/>
      <c r="AR12" s="459"/>
      <c r="AS12" s="459"/>
      <c r="AT12" s="459"/>
      <c r="AU12" s="459"/>
      <c r="AV12" s="459"/>
    </row>
    <row r="13" spans="1:48" s="460" customFormat="1" ht="23.25">
      <c r="A13" s="446"/>
      <c r="B13" s="446"/>
      <c r="C13" s="447" t="s">
        <v>540</v>
      </c>
      <c r="D13" s="625"/>
      <c r="E13" s="448"/>
      <c r="F13" s="449"/>
      <c r="G13" s="449"/>
      <c r="H13" s="449"/>
      <c r="I13" s="450"/>
      <c r="J13" s="449"/>
      <c r="K13" s="449"/>
      <c r="L13" s="449"/>
      <c r="M13" s="451"/>
      <c r="N13" s="451"/>
      <c r="O13" s="451"/>
      <c r="P13" s="450"/>
      <c r="Q13" s="449"/>
      <c r="R13" s="449"/>
      <c r="S13" s="449"/>
      <c r="T13" s="452"/>
      <c r="U13" s="453"/>
      <c r="V13" s="453"/>
      <c r="W13" s="453"/>
      <c r="X13" s="453"/>
      <c r="Y13" s="453"/>
      <c r="Z13" s="453"/>
      <c r="AA13" s="454"/>
      <c r="AB13" s="455"/>
      <c r="AC13" s="456"/>
      <c r="AD13" s="457"/>
      <c r="AE13" s="450"/>
      <c r="AF13" s="450"/>
      <c r="AG13" s="450"/>
      <c r="AH13" s="458"/>
      <c r="AI13" s="459"/>
      <c r="AJ13" s="459"/>
      <c r="AK13" s="459"/>
      <c r="AL13" s="459"/>
      <c r="AM13" s="459"/>
      <c r="AN13" s="459"/>
      <c r="AO13" s="459"/>
      <c r="AP13" s="459"/>
      <c r="AQ13" s="459"/>
      <c r="AR13" s="459"/>
      <c r="AS13" s="459"/>
      <c r="AT13" s="459"/>
      <c r="AU13" s="459"/>
      <c r="AV13" s="459"/>
    </row>
    <row r="14" spans="1:48" s="460" customFormat="1" ht="23.25">
      <c r="A14" s="446"/>
      <c r="B14" s="446"/>
      <c r="C14" s="447" t="s">
        <v>397</v>
      </c>
      <c r="D14" s="625"/>
      <c r="E14" s="448"/>
      <c r="F14" s="449"/>
      <c r="G14" s="449"/>
      <c r="H14" s="449"/>
      <c r="I14" s="450"/>
      <c r="J14" s="449"/>
      <c r="K14" s="449"/>
      <c r="L14" s="449"/>
      <c r="M14" s="451"/>
      <c r="N14" s="451"/>
      <c r="O14" s="451"/>
      <c r="P14" s="450"/>
      <c r="Q14" s="449"/>
      <c r="R14" s="449"/>
      <c r="S14" s="449"/>
      <c r="T14" s="452"/>
      <c r="U14" s="453"/>
      <c r="V14" s="453"/>
      <c r="W14" s="453"/>
      <c r="X14" s="453"/>
      <c r="Y14" s="453"/>
      <c r="Z14" s="453"/>
      <c r="AA14" s="454"/>
      <c r="AB14" s="455"/>
      <c r="AC14" s="456"/>
      <c r="AD14" s="457"/>
      <c r="AE14" s="450"/>
      <c r="AF14" s="450"/>
      <c r="AG14" s="450"/>
      <c r="AH14" s="458"/>
      <c r="AI14" s="459"/>
      <c r="AJ14" s="459"/>
      <c r="AK14" s="459"/>
      <c r="AL14" s="459"/>
      <c r="AM14" s="459"/>
      <c r="AN14" s="459"/>
      <c r="AO14" s="459"/>
      <c r="AP14" s="459"/>
      <c r="AQ14" s="459"/>
      <c r="AR14" s="459"/>
      <c r="AS14" s="459"/>
      <c r="AT14" s="459"/>
      <c r="AU14" s="459"/>
      <c r="AV14" s="459"/>
    </row>
    <row r="15" spans="1:48" s="460" customFormat="1" ht="23.25">
      <c r="A15" s="446"/>
      <c r="B15" s="446"/>
      <c r="C15" s="447" t="s">
        <v>398</v>
      </c>
      <c r="D15" s="625"/>
      <c r="E15" s="448"/>
      <c r="F15" s="449"/>
      <c r="G15" s="449"/>
      <c r="H15" s="449"/>
      <c r="I15" s="450"/>
      <c r="J15" s="449"/>
      <c r="K15" s="449"/>
      <c r="L15" s="449"/>
      <c r="M15" s="451"/>
      <c r="N15" s="451"/>
      <c r="O15" s="451"/>
      <c r="P15" s="450"/>
      <c r="Q15" s="449"/>
      <c r="R15" s="449"/>
      <c r="S15" s="449"/>
      <c r="T15" s="452"/>
      <c r="U15" s="453"/>
      <c r="V15" s="453"/>
      <c r="W15" s="453"/>
      <c r="X15" s="453"/>
      <c r="Y15" s="453"/>
      <c r="Z15" s="453"/>
      <c r="AA15" s="454"/>
      <c r="AB15" s="455"/>
      <c r="AC15" s="456"/>
      <c r="AD15" s="457"/>
      <c r="AE15" s="450"/>
      <c r="AF15" s="450"/>
      <c r="AG15" s="450"/>
      <c r="AH15" s="458"/>
      <c r="AI15" s="459"/>
      <c r="AJ15" s="459"/>
      <c r="AK15" s="459"/>
      <c r="AL15" s="459"/>
      <c r="AM15" s="459"/>
      <c r="AN15" s="459"/>
      <c r="AO15" s="459"/>
      <c r="AP15" s="459"/>
      <c r="AQ15" s="459"/>
      <c r="AR15" s="459"/>
      <c r="AS15" s="459"/>
      <c r="AT15" s="459"/>
      <c r="AU15" s="459"/>
      <c r="AV15" s="459"/>
    </row>
    <row r="16" spans="1:48" s="460" customFormat="1" ht="23.25">
      <c r="A16" s="446"/>
      <c r="B16" s="446"/>
      <c r="C16" s="447" t="s">
        <v>399</v>
      </c>
      <c r="D16" s="625"/>
      <c r="E16" s="448"/>
      <c r="F16" s="449"/>
      <c r="G16" s="449"/>
      <c r="H16" s="449"/>
      <c r="I16" s="450"/>
      <c r="J16" s="449"/>
      <c r="K16" s="449"/>
      <c r="L16" s="449"/>
      <c r="M16" s="451"/>
      <c r="N16" s="451"/>
      <c r="O16" s="451"/>
      <c r="P16" s="450"/>
      <c r="Q16" s="449"/>
      <c r="R16" s="449"/>
      <c r="S16" s="449"/>
      <c r="T16" s="452"/>
      <c r="U16" s="453"/>
      <c r="V16" s="453"/>
      <c r="W16" s="453"/>
      <c r="X16" s="453"/>
      <c r="Y16" s="453"/>
      <c r="Z16" s="453"/>
      <c r="AA16" s="454"/>
      <c r="AB16" s="455"/>
      <c r="AC16" s="456"/>
      <c r="AD16" s="457"/>
      <c r="AE16" s="450"/>
      <c r="AF16" s="450"/>
      <c r="AG16" s="450"/>
      <c r="AH16" s="458"/>
      <c r="AI16" s="459"/>
      <c r="AJ16" s="459"/>
      <c r="AK16" s="459"/>
      <c r="AL16" s="459"/>
      <c r="AM16" s="459"/>
      <c r="AN16" s="459"/>
      <c r="AO16" s="459"/>
      <c r="AP16" s="459"/>
      <c r="AQ16" s="459"/>
      <c r="AR16" s="459"/>
      <c r="AS16" s="459"/>
      <c r="AT16" s="459"/>
      <c r="AU16" s="459"/>
      <c r="AV16" s="459"/>
    </row>
    <row r="17" spans="1:48" s="460" customFormat="1" ht="23.25">
      <c r="A17" s="446"/>
      <c r="B17" s="446"/>
      <c r="C17" s="447" t="s">
        <v>400</v>
      </c>
      <c r="D17" s="625"/>
      <c r="E17" s="448"/>
      <c r="F17" s="449"/>
      <c r="G17" s="449"/>
      <c r="H17" s="449"/>
      <c r="I17" s="450"/>
      <c r="J17" s="449"/>
      <c r="K17" s="449"/>
      <c r="L17" s="449"/>
      <c r="M17" s="451"/>
      <c r="N17" s="451"/>
      <c r="O17" s="451"/>
      <c r="P17" s="450"/>
      <c r="Q17" s="449"/>
      <c r="R17" s="449"/>
      <c r="S17" s="449"/>
      <c r="T17" s="452"/>
      <c r="U17" s="453"/>
      <c r="V17" s="453"/>
      <c r="W17" s="453"/>
      <c r="X17" s="453"/>
      <c r="Y17" s="453"/>
      <c r="Z17" s="453"/>
      <c r="AA17" s="454"/>
      <c r="AB17" s="455"/>
      <c r="AC17" s="456"/>
      <c r="AD17" s="457"/>
      <c r="AE17" s="450"/>
      <c r="AF17" s="450"/>
      <c r="AG17" s="450"/>
      <c r="AH17" s="458"/>
      <c r="AI17" s="459"/>
      <c r="AJ17" s="459"/>
      <c r="AK17" s="459"/>
      <c r="AL17" s="459"/>
      <c r="AM17" s="459"/>
      <c r="AN17" s="459"/>
      <c r="AO17" s="459"/>
      <c r="AP17" s="459"/>
      <c r="AQ17" s="459"/>
      <c r="AR17" s="459"/>
      <c r="AS17" s="459"/>
      <c r="AT17" s="459"/>
      <c r="AU17" s="459"/>
      <c r="AV17" s="459"/>
    </row>
    <row r="18" spans="1:48" s="460" customFormat="1" ht="23.25">
      <c r="A18" s="446"/>
      <c r="B18" s="446"/>
      <c r="C18" s="447" t="s">
        <v>401</v>
      </c>
      <c r="D18" s="625"/>
      <c r="E18" s="448"/>
      <c r="F18" s="449"/>
      <c r="G18" s="449"/>
      <c r="H18" s="449"/>
      <c r="I18" s="450"/>
      <c r="J18" s="449"/>
      <c r="K18" s="449"/>
      <c r="L18" s="449"/>
      <c r="M18" s="451"/>
      <c r="N18" s="451"/>
      <c r="O18" s="451"/>
      <c r="P18" s="450"/>
      <c r="Q18" s="449"/>
      <c r="R18" s="449"/>
      <c r="S18" s="449"/>
      <c r="T18" s="452"/>
      <c r="U18" s="453"/>
      <c r="V18" s="453"/>
      <c r="W18" s="453"/>
      <c r="X18" s="453"/>
      <c r="Y18" s="453"/>
      <c r="Z18" s="453"/>
      <c r="AA18" s="454"/>
      <c r="AB18" s="455"/>
      <c r="AC18" s="456"/>
      <c r="AD18" s="457"/>
      <c r="AE18" s="450"/>
      <c r="AF18" s="450"/>
      <c r="AG18" s="450"/>
      <c r="AH18" s="458"/>
      <c r="AI18" s="459"/>
      <c r="AJ18" s="459"/>
      <c r="AK18" s="459"/>
      <c r="AL18" s="459"/>
      <c r="AM18" s="459"/>
      <c r="AN18" s="459"/>
      <c r="AO18" s="459"/>
      <c r="AP18" s="459"/>
      <c r="AQ18" s="459"/>
      <c r="AR18" s="459"/>
      <c r="AS18" s="459"/>
      <c r="AT18" s="459"/>
      <c r="AU18" s="459"/>
      <c r="AV18" s="459"/>
    </row>
    <row r="19" spans="1:48" s="460" customFormat="1" ht="23.25">
      <c r="A19" s="446"/>
      <c r="B19" s="446"/>
      <c r="C19" s="447" t="s">
        <v>402</v>
      </c>
      <c r="D19" s="625"/>
      <c r="E19" s="448"/>
      <c r="F19" s="449"/>
      <c r="G19" s="449"/>
      <c r="H19" s="449"/>
      <c r="I19" s="450"/>
      <c r="J19" s="449"/>
      <c r="K19" s="449"/>
      <c r="L19" s="449"/>
      <c r="M19" s="451"/>
      <c r="N19" s="451"/>
      <c r="O19" s="451"/>
      <c r="P19" s="450"/>
      <c r="Q19" s="449"/>
      <c r="R19" s="449"/>
      <c r="S19" s="449"/>
      <c r="T19" s="452"/>
      <c r="U19" s="453"/>
      <c r="V19" s="453"/>
      <c r="W19" s="453"/>
      <c r="X19" s="453"/>
      <c r="Y19" s="453"/>
      <c r="Z19" s="453"/>
      <c r="AA19" s="454"/>
      <c r="AB19" s="455"/>
      <c r="AC19" s="456"/>
      <c r="AD19" s="457"/>
      <c r="AE19" s="450"/>
      <c r="AF19" s="450"/>
      <c r="AG19" s="450"/>
      <c r="AH19" s="458"/>
      <c r="AI19" s="459"/>
      <c r="AJ19" s="459"/>
      <c r="AK19" s="459"/>
      <c r="AL19" s="459"/>
      <c r="AM19" s="459"/>
      <c r="AN19" s="459"/>
      <c r="AO19" s="459"/>
      <c r="AP19" s="459"/>
      <c r="AQ19" s="459"/>
      <c r="AR19" s="459"/>
      <c r="AS19" s="459"/>
      <c r="AT19" s="459"/>
      <c r="AU19" s="459"/>
      <c r="AV19" s="459"/>
    </row>
    <row r="20" spans="1:48" s="460" customFormat="1" ht="23.25">
      <c r="A20" s="446"/>
      <c r="B20" s="446"/>
      <c r="C20" s="447" t="s">
        <v>403</v>
      </c>
      <c r="D20" s="625"/>
      <c r="E20" s="448"/>
      <c r="F20" s="449"/>
      <c r="G20" s="449"/>
      <c r="H20" s="449"/>
      <c r="I20" s="450"/>
      <c r="J20" s="449"/>
      <c r="K20" s="449"/>
      <c r="L20" s="449"/>
      <c r="M20" s="451"/>
      <c r="N20" s="451"/>
      <c r="O20" s="451"/>
      <c r="P20" s="450"/>
      <c r="Q20" s="449"/>
      <c r="R20" s="449"/>
      <c r="S20" s="449"/>
      <c r="T20" s="452"/>
      <c r="U20" s="453"/>
      <c r="V20" s="453"/>
      <c r="W20" s="453"/>
      <c r="X20" s="453"/>
      <c r="Y20" s="453"/>
      <c r="Z20" s="453"/>
      <c r="AA20" s="454"/>
      <c r="AB20" s="455"/>
      <c r="AC20" s="456"/>
      <c r="AD20" s="457"/>
      <c r="AE20" s="450"/>
      <c r="AF20" s="450"/>
      <c r="AG20" s="450"/>
      <c r="AH20" s="458"/>
      <c r="AI20" s="459"/>
      <c r="AJ20" s="459"/>
      <c r="AK20" s="459"/>
      <c r="AL20" s="459"/>
      <c r="AM20" s="459"/>
      <c r="AN20" s="459"/>
      <c r="AO20" s="459"/>
      <c r="AP20" s="459"/>
      <c r="AQ20" s="459"/>
      <c r="AR20" s="459"/>
      <c r="AS20" s="459"/>
      <c r="AT20" s="459"/>
      <c r="AU20" s="459"/>
      <c r="AV20" s="459"/>
    </row>
    <row r="21" spans="1:48" s="460" customFormat="1" ht="23.25">
      <c r="A21" s="446"/>
      <c r="B21" s="446"/>
      <c r="C21" s="447" t="s">
        <v>404</v>
      </c>
      <c r="D21" s="625"/>
      <c r="E21" s="448"/>
      <c r="F21" s="449"/>
      <c r="G21" s="449"/>
      <c r="H21" s="449"/>
      <c r="I21" s="450"/>
      <c r="J21" s="449"/>
      <c r="K21" s="449"/>
      <c r="L21" s="449"/>
      <c r="M21" s="451"/>
      <c r="N21" s="451"/>
      <c r="O21" s="451"/>
      <c r="P21" s="450"/>
      <c r="Q21" s="449"/>
      <c r="R21" s="449"/>
      <c r="S21" s="449"/>
      <c r="T21" s="452"/>
      <c r="U21" s="453"/>
      <c r="V21" s="453"/>
      <c r="W21" s="453"/>
      <c r="X21" s="453"/>
      <c r="Y21" s="453"/>
      <c r="Z21" s="453"/>
      <c r="AA21" s="454"/>
      <c r="AB21" s="455"/>
      <c r="AC21" s="456"/>
      <c r="AD21" s="457"/>
      <c r="AE21" s="450"/>
      <c r="AF21" s="450"/>
      <c r="AG21" s="450"/>
      <c r="AH21" s="458"/>
      <c r="AI21" s="459"/>
      <c r="AJ21" s="459"/>
      <c r="AK21" s="459"/>
      <c r="AL21" s="459"/>
      <c r="AM21" s="459"/>
      <c r="AN21" s="459"/>
      <c r="AO21" s="459"/>
      <c r="AP21" s="459"/>
      <c r="AQ21" s="459"/>
      <c r="AR21" s="459"/>
      <c r="AS21" s="459"/>
      <c r="AT21" s="459"/>
      <c r="AU21" s="459"/>
      <c r="AV21" s="459"/>
    </row>
    <row r="22" spans="1:48" s="460" customFormat="1" ht="23.25">
      <c r="A22" s="446"/>
      <c r="B22" s="446"/>
      <c r="C22" s="447" t="s">
        <v>405</v>
      </c>
      <c r="D22" s="625"/>
      <c r="E22" s="448"/>
      <c r="F22" s="449"/>
      <c r="G22" s="449"/>
      <c r="H22" s="449"/>
      <c r="I22" s="450"/>
      <c r="J22" s="449"/>
      <c r="K22" s="449"/>
      <c r="L22" s="449"/>
      <c r="M22" s="451"/>
      <c r="N22" s="451"/>
      <c r="O22" s="451"/>
      <c r="P22" s="450"/>
      <c r="Q22" s="449"/>
      <c r="R22" s="449"/>
      <c r="S22" s="449"/>
      <c r="T22" s="452"/>
      <c r="U22" s="453"/>
      <c r="V22" s="453"/>
      <c r="W22" s="453"/>
      <c r="X22" s="453"/>
      <c r="Y22" s="453"/>
      <c r="Z22" s="453"/>
      <c r="AA22" s="454"/>
      <c r="AB22" s="455"/>
      <c r="AC22" s="456"/>
      <c r="AD22" s="457"/>
      <c r="AE22" s="450"/>
      <c r="AF22" s="450"/>
      <c r="AG22" s="450"/>
      <c r="AH22" s="458"/>
      <c r="AI22" s="459"/>
      <c r="AJ22" s="459"/>
      <c r="AK22" s="459"/>
      <c r="AL22" s="459"/>
      <c r="AM22" s="459"/>
      <c r="AN22" s="459"/>
      <c r="AO22" s="459"/>
      <c r="AP22" s="459"/>
      <c r="AQ22" s="459"/>
      <c r="AR22" s="459"/>
      <c r="AS22" s="459"/>
      <c r="AT22" s="459"/>
      <c r="AU22" s="459"/>
      <c r="AV22" s="459"/>
    </row>
    <row r="23" spans="1:48" s="460" customFormat="1" ht="23.25">
      <c r="A23" s="446"/>
      <c r="B23" s="446"/>
      <c r="C23" s="447" t="s">
        <v>406</v>
      </c>
      <c r="D23" s="625"/>
      <c r="E23" s="448"/>
      <c r="F23" s="449"/>
      <c r="G23" s="449"/>
      <c r="H23" s="449"/>
      <c r="I23" s="450"/>
      <c r="J23" s="449"/>
      <c r="K23" s="449"/>
      <c r="L23" s="449"/>
      <c r="M23" s="451"/>
      <c r="N23" s="451"/>
      <c r="O23" s="451"/>
      <c r="P23" s="450"/>
      <c r="Q23" s="449"/>
      <c r="R23" s="449"/>
      <c r="S23" s="449"/>
      <c r="T23" s="452"/>
      <c r="U23" s="453"/>
      <c r="V23" s="453"/>
      <c r="W23" s="453"/>
      <c r="X23" s="453"/>
      <c r="Y23" s="453"/>
      <c r="Z23" s="453"/>
      <c r="AA23" s="454"/>
      <c r="AB23" s="455"/>
      <c r="AC23" s="456"/>
      <c r="AD23" s="457"/>
      <c r="AE23" s="450"/>
      <c r="AF23" s="450"/>
      <c r="AG23" s="450"/>
      <c r="AH23" s="458"/>
      <c r="AI23" s="459"/>
      <c r="AJ23" s="459"/>
      <c r="AK23" s="459"/>
      <c r="AL23" s="459"/>
      <c r="AM23" s="459"/>
      <c r="AN23" s="459"/>
      <c r="AO23" s="459"/>
      <c r="AP23" s="459"/>
      <c r="AQ23" s="459"/>
      <c r="AR23" s="459"/>
      <c r="AS23" s="459"/>
      <c r="AT23" s="459"/>
      <c r="AU23" s="459"/>
      <c r="AV23" s="459"/>
    </row>
    <row r="24" spans="1:48" s="460" customFormat="1" ht="23.25">
      <c r="A24" s="446"/>
      <c r="B24" s="446"/>
      <c r="C24" s="462" t="s">
        <v>541</v>
      </c>
      <c r="D24" s="626"/>
      <c r="E24" s="448"/>
      <c r="F24" s="449"/>
      <c r="G24" s="449"/>
      <c r="H24" s="449"/>
      <c r="I24" s="450"/>
      <c r="J24" s="449"/>
      <c r="K24" s="449"/>
      <c r="L24" s="449"/>
      <c r="M24" s="451"/>
      <c r="N24" s="451"/>
      <c r="O24" s="451"/>
      <c r="P24" s="450"/>
      <c r="Q24" s="449"/>
      <c r="R24" s="449"/>
      <c r="S24" s="449"/>
      <c r="T24" s="452"/>
      <c r="U24" s="453"/>
      <c r="V24" s="453"/>
      <c r="W24" s="453"/>
      <c r="X24" s="453"/>
      <c r="Y24" s="453"/>
      <c r="Z24" s="453"/>
      <c r="AA24" s="454"/>
      <c r="AB24" s="455"/>
      <c r="AC24" s="456"/>
      <c r="AD24" s="457"/>
      <c r="AE24" s="450"/>
      <c r="AF24" s="450"/>
      <c r="AG24" s="450"/>
      <c r="AH24" s="458"/>
      <c r="AI24" s="459"/>
      <c r="AJ24" s="459"/>
      <c r="AK24" s="459"/>
      <c r="AL24" s="459"/>
      <c r="AM24" s="459"/>
      <c r="AN24" s="459"/>
      <c r="AO24" s="459"/>
      <c r="AP24" s="459"/>
      <c r="AQ24" s="459"/>
      <c r="AR24" s="459"/>
      <c r="AS24" s="459"/>
      <c r="AT24" s="459"/>
      <c r="AU24" s="459"/>
      <c r="AV24" s="459"/>
    </row>
    <row r="25" spans="1:48" s="460" customFormat="1" ht="23.25">
      <c r="A25" s="446"/>
      <c r="B25" s="446"/>
      <c r="C25" s="447" t="s">
        <v>407</v>
      </c>
      <c r="D25" s="625"/>
      <c r="E25" s="448"/>
      <c r="F25" s="449"/>
      <c r="G25" s="449"/>
      <c r="H25" s="449"/>
      <c r="I25" s="450"/>
      <c r="J25" s="449"/>
      <c r="K25" s="449"/>
      <c r="L25" s="449"/>
      <c r="M25" s="451"/>
      <c r="N25" s="451"/>
      <c r="O25" s="451"/>
      <c r="P25" s="450"/>
      <c r="Q25" s="449"/>
      <c r="R25" s="449"/>
      <c r="S25" s="449"/>
      <c r="T25" s="452"/>
      <c r="U25" s="453"/>
      <c r="V25" s="453"/>
      <c r="W25" s="453"/>
      <c r="X25" s="453"/>
      <c r="Y25" s="453"/>
      <c r="Z25" s="453"/>
      <c r="AA25" s="454"/>
      <c r="AB25" s="455"/>
      <c r="AC25" s="456"/>
      <c r="AD25" s="457"/>
      <c r="AE25" s="450"/>
      <c r="AF25" s="450"/>
      <c r="AG25" s="450"/>
      <c r="AH25" s="458"/>
      <c r="AI25" s="459"/>
      <c r="AJ25" s="459"/>
      <c r="AK25" s="459"/>
      <c r="AL25" s="459"/>
      <c r="AM25" s="459"/>
      <c r="AN25" s="459"/>
      <c r="AO25" s="459"/>
      <c r="AP25" s="459"/>
      <c r="AQ25" s="459"/>
      <c r="AR25" s="459"/>
      <c r="AS25" s="459"/>
      <c r="AT25" s="459"/>
      <c r="AU25" s="459"/>
      <c r="AV25" s="459"/>
    </row>
    <row r="26" spans="1:48" s="433" customFormat="1" ht="23.25">
      <c r="A26" s="434"/>
      <c r="B26" s="434"/>
      <c r="C26" s="435" t="s">
        <v>408</v>
      </c>
      <c r="D26" s="624"/>
      <c r="E26" s="436"/>
      <c r="F26" s="437"/>
      <c r="G26" s="437"/>
      <c r="H26" s="437"/>
      <c r="I26" s="438"/>
      <c r="J26" s="437"/>
      <c r="K26" s="437"/>
      <c r="L26" s="437"/>
      <c r="M26" s="439"/>
      <c r="N26" s="439"/>
      <c r="O26" s="439"/>
      <c r="P26" s="438"/>
      <c r="Q26" s="437"/>
      <c r="R26" s="437"/>
      <c r="S26" s="437"/>
      <c r="T26" s="440"/>
      <c r="U26" s="441">
        <f>SUM(U27:U28)</f>
        <v>0</v>
      </c>
      <c r="V26" s="441">
        <f t="shared" ref="V26:Z26" si="2">SUM(V27:V28)</f>
        <v>0</v>
      </c>
      <c r="W26" s="441">
        <f t="shared" si="2"/>
        <v>0</v>
      </c>
      <c r="X26" s="441">
        <f t="shared" si="2"/>
        <v>0</v>
      </c>
      <c r="Y26" s="441">
        <f t="shared" si="2"/>
        <v>0</v>
      </c>
      <c r="Z26" s="441">
        <f t="shared" si="2"/>
        <v>0</v>
      </c>
      <c r="AA26" s="442"/>
      <c r="AB26" s="443"/>
      <c r="AC26" s="444"/>
      <c r="AD26" s="445"/>
      <c r="AE26" s="438"/>
      <c r="AF26" s="438"/>
      <c r="AG26" s="438"/>
      <c r="AH26" s="431"/>
      <c r="AI26" s="432"/>
      <c r="AJ26" s="432"/>
      <c r="AK26" s="432"/>
      <c r="AL26" s="432"/>
      <c r="AM26" s="432"/>
      <c r="AN26" s="432"/>
      <c r="AO26" s="432"/>
      <c r="AP26" s="432"/>
      <c r="AQ26" s="432"/>
      <c r="AR26" s="432"/>
      <c r="AS26" s="432"/>
      <c r="AT26" s="432"/>
      <c r="AU26" s="432"/>
      <c r="AV26" s="432"/>
    </row>
    <row r="27" spans="1:48" s="460" customFormat="1" ht="23.25">
      <c r="A27" s="446"/>
      <c r="B27" s="446"/>
      <c r="C27" s="462" t="s">
        <v>409</v>
      </c>
      <c r="D27" s="625"/>
      <c r="E27" s="448"/>
      <c r="F27" s="449"/>
      <c r="G27" s="449"/>
      <c r="H27" s="449"/>
      <c r="I27" s="450"/>
      <c r="J27" s="449"/>
      <c r="K27" s="449"/>
      <c r="L27" s="449"/>
      <c r="M27" s="451"/>
      <c r="N27" s="451"/>
      <c r="O27" s="451"/>
      <c r="P27" s="450"/>
      <c r="Q27" s="449"/>
      <c r="R27" s="449"/>
      <c r="S27" s="449"/>
      <c r="T27" s="452"/>
      <c r="U27" s="453">
        <f>+U102</f>
        <v>0</v>
      </c>
      <c r="V27" s="453">
        <f t="shared" ref="V27:Z27" si="3">+V102</f>
        <v>0</v>
      </c>
      <c r="W27" s="453">
        <f t="shared" si="3"/>
        <v>0</v>
      </c>
      <c r="X27" s="453">
        <f t="shared" si="3"/>
        <v>0</v>
      </c>
      <c r="Y27" s="453">
        <f t="shared" si="3"/>
        <v>0</v>
      </c>
      <c r="Z27" s="453">
        <f t="shared" si="3"/>
        <v>0</v>
      </c>
      <c r="AA27" s="454"/>
      <c r="AB27" s="455"/>
      <c r="AC27" s="456"/>
      <c r="AD27" s="457"/>
      <c r="AE27" s="450"/>
      <c r="AF27" s="450"/>
      <c r="AG27" s="450"/>
      <c r="AH27" s="458"/>
      <c r="AI27" s="459"/>
      <c r="AJ27" s="459"/>
      <c r="AK27" s="459"/>
      <c r="AL27" s="459"/>
      <c r="AM27" s="459"/>
      <c r="AN27" s="459"/>
      <c r="AO27" s="459"/>
      <c r="AP27" s="459"/>
      <c r="AQ27" s="459"/>
      <c r="AR27" s="459"/>
      <c r="AS27" s="459"/>
      <c r="AT27" s="459"/>
      <c r="AU27" s="459"/>
      <c r="AV27" s="459"/>
    </row>
    <row r="28" spans="1:48" s="460" customFormat="1" ht="23.25">
      <c r="A28" s="446"/>
      <c r="B28" s="446"/>
      <c r="C28" s="462" t="s">
        <v>410</v>
      </c>
      <c r="D28" s="625"/>
      <c r="E28" s="448"/>
      <c r="F28" s="449"/>
      <c r="G28" s="449"/>
      <c r="H28" s="449"/>
      <c r="I28" s="450"/>
      <c r="J28" s="449"/>
      <c r="K28" s="449"/>
      <c r="L28" s="449"/>
      <c r="M28" s="451"/>
      <c r="N28" s="451"/>
      <c r="O28" s="451"/>
      <c r="P28" s="450"/>
      <c r="Q28" s="449"/>
      <c r="R28" s="449"/>
      <c r="S28" s="449"/>
      <c r="T28" s="452"/>
      <c r="U28" s="453"/>
      <c r="V28" s="453"/>
      <c r="W28" s="461"/>
      <c r="X28" s="453"/>
      <c r="Y28" s="461"/>
      <c r="Z28" s="453"/>
      <c r="AA28" s="454"/>
      <c r="AB28" s="455"/>
      <c r="AC28" s="456"/>
      <c r="AD28" s="457"/>
      <c r="AE28" s="450"/>
      <c r="AF28" s="450"/>
      <c r="AG28" s="450"/>
      <c r="AH28" s="458"/>
      <c r="AI28" s="459"/>
      <c r="AJ28" s="459"/>
      <c r="AK28" s="459"/>
      <c r="AL28" s="459"/>
      <c r="AM28" s="459"/>
      <c r="AN28" s="459"/>
      <c r="AO28" s="459"/>
      <c r="AP28" s="459"/>
      <c r="AQ28" s="459"/>
      <c r="AR28" s="459"/>
      <c r="AS28" s="459"/>
      <c r="AT28" s="459"/>
      <c r="AU28" s="459"/>
      <c r="AV28" s="459"/>
    </row>
    <row r="29" spans="1:48" s="126" customFormat="1" ht="21" customHeight="1">
      <c r="A29" s="164"/>
      <c r="B29" s="164"/>
      <c r="C29" s="637" t="s">
        <v>220</v>
      </c>
      <c r="D29" s="627"/>
      <c r="E29" s="256"/>
      <c r="F29" s="166"/>
      <c r="G29" s="166"/>
      <c r="H29" s="166"/>
      <c r="I29" s="165"/>
      <c r="J29" s="166"/>
      <c r="K29" s="166"/>
      <c r="L29" s="166"/>
      <c r="M29" s="167"/>
      <c r="N29" s="167"/>
      <c r="O29" s="167"/>
      <c r="P29" s="167"/>
      <c r="Q29" s="167"/>
      <c r="R29" s="167"/>
      <c r="S29" s="166"/>
      <c r="T29" s="267"/>
      <c r="U29" s="267"/>
      <c r="V29" s="268"/>
      <c r="W29" s="269"/>
      <c r="X29" s="268"/>
      <c r="Y29" s="269"/>
      <c r="Z29" s="268"/>
      <c r="AA29" s="168"/>
      <c r="AB29" s="168"/>
      <c r="AC29" s="169"/>
      <c r="AD29" s="168"/>
      <c r="AE29" s="168"/>
      <c r="AF29" s="168"/>
      <c r="AG29" s="168"/>
      <c r="AH29" s="125"/>
    </row>
    <row r="30" spans="1:48" s="126" customFormat="1" ht="21" customHeight="1">
      <c r="A30" s="164"/>
      <c r="B30" s="164"/>
      <c r="C30" s="638" t="s">
        <v>221</v>
      </c>
      <c r="D30" s="170"/>
      <c r="E30" s="256"/>
      <c r="F30" s="166"/>
      <c r="G30" s="166"/>
      <c r="H30" s="166"/>
      <c r="I30" s="165"/>
      <c r="J30" s="166"/>
      <c r="K30" s="166"/>
      <c r="L30" s="166"/>
      <c r="M30" s="167"/>
      <c r="N30" s="167" t="s">
        <v>222</v>
      </c>
      <c r="O30" s="167"/>
      <c r="P30" s="167"/>
      <c r="Q30" s="166"/>
      <c r="R30" s="166"/>
      <c r="S30" s="166"/>
      <c r="T30" s="267"/>
      <c r="U30" s="267"/>
      <c r="V30" s="268"/>
      <c r="W30" s="269"/>
      <c r="X30" s="268"/>
      <c r="Y30" s="269"/>
      <c r="Z30" s="268"/>
      <c r="AA30" s="168"/>
      <c r="AB30" s="168"/>
      <c r="AC30" s="169"/>
      <c r="AD30" s="168"/>
      <c r="AE30" s="168"/>
      <c r="AF30" s="168"/>
      <c r="AG30" s="168"/>
      <c r="AH30" s="125"/>
    </row>
    <row r="31" spans="1:48" s="126" customFormat="1" ht="21" customHeight="1">
      <c r="A31" s="164"/>
      <c r="B31" s="164"/>
      <c r="C31" s="638" t="s">
        <v>223</v>
      </c>
      <c r="D31" s="171"/>
      <c r="E31" s="256"/>
      <c r="F31" s="166"/>
      <c r="G31" s="166"/>
      <c r="H31" s="166"/>
      <c r="I31" s="165"/>
      <c r="J31" s="166"/>
      <c r="K31" s="166"/>
      <c r="L31" s="166"/>
      <c r="M31" s="167"/>
      <c r="N31" s="167"/>
      <c r="O31" s="167"/>
      <c r="P31" s="167"/>
      <c r="Q31" s="166"/>
      <c r="R31" s="166"/>
      <c r="S31" s="166"/>
      <c r="T31" s="267"/>
      <c r="U31" s="267"/>
      <c r="V31" s="268"/>
      <c r="W31" s="269"/>
      <c r="X31" s="268"/>
      <c r="Y31" s="269"/>
      <c r="Z31" s="268"/>
      <c r="AA31" s="168"/>
      <c r="AB31" s="168"/>
      <c r="AC31" s="169"/>
      <c r="AD31" s="168"/>
      <c r="AE31" s="168"/>
      <c r="AF31" s="168"/>
      <c r="AG31" s="168"/>
      <c r="AH31" s="125"/>
    </row>
    <row r="32" spans="1:48" s="126" customFormat="1" ht="21" customHeight="1">
      <c r="A32" s="172"/>
      <c r="B32" s="172"/>
      <c r="C32" s="638" t="s">
        <v>224</v>
      </c>
      <c r="D32" s="173"/>
      <c r="E32" s="256"/>
      <c r="F32" s="166"/>
      <c r="G32" s="166"/>
      <c r="H32" s="166"/>
      <c r="I32" s="165"/>
      <c r="J32" s="166"/>
      <c r="K32" s="166"/>
      <c r="L32" s="166"/>
      <c r="M32" s="167"/>
      <c r="N32" s="167"/>
      <c r="O32" s="167"/>
      <c r="P32" s="167"/>
      <c r="Q32" s="166"/>
      <c r="R32" s="166"/>
      <c r="S32" s="166"/>
      <c r="T32" s="267"/>
      <c r="U32" s="267"/>
      <c r="V32" s="268"/>
      <c r="W32" s="269"/>
      <c r="X32" s="268"/>
      <c r="Y32" s="269"/>
      <c r="Z32" s="268"/>
      <c r="AA32" s="168"/>
      <c r="AB32" s="168"/>
      <c r="AC32" s="169"/>
      <c r="AD32" s="168"/>
      <c r="AE32" s="168"/>
      <c r="AF32" s="168"/>
      <c r="AG32" s="168"/>
      <c r="AH32" s="125"/>
    </row>
    <row r="33" spans="1:34" s="126" customFormat="1" ht="21" customHeight="1">
      <c r="A33" s="127"/>
      <c r="B33" s="127"/>
      <c r="C33" s="639" t="s">
        <v>225</v>
      </c>
      <c r="D33" s="128"/>
      <c r="E33" s="257"/>
      <c r="F33" s="130"/>
      <c r="G33" s="130"/>
      <c r="H33" s="130"/>
      <c r="I33" s="129"/>
      <c r="J33" s="130"/>
      <c r="K33" s="130"/>
      <c r="L33" s="130"/>
      <c r="M33" s="131"/>
      <c r="N33" s="131"/>
      <c r="O33" s="131"/>
      <c r="P33" s="131"/>
      <c r="Q33" s="130"/>
      <c r="R33" s="130"/>
      <c r="S33" s="130"/>
      <c r="T33" s="270"/>
      <c r="U33" s="270"/>
      <c r="V33" s="271"/>
      <c r="W33" s="272"/>
      <c r="X33" s="271"/>
      <c r="Y33" s="272"/>
      <c r="Z33" s="271"/>
      <c r="AA33" s="132"/>
      <c r="AB33" s="132"/>
      <c r="AC33" s="133"/>
      <c r="AD33" s="132"/>
      <c r="AE33" s="132"/>
      <c r="AF33" s="132"/>
      <c r="AG33" s="132"/>
      <c r="AH33" s="125"/>
    </row>
    <row r="34" spans="1:34" s="126" customFormat="1" ht="21" customHeight="1">
      <c r="A34" s="134"/>
      <c r="B34" s="134"/>
      <c r="C34" s="640" t="s">
        <v>226</v>
      </c>
      <c r="D34" s="135"/>
      <c r="E34" s="258"/>
      <c r="F34" s="137"/>
      <c r="G34" s="137"/>
      <c r="H34" s="137"/>
      <c r="I34" s="136"/>
      <c r="J34" s="137"/>
      <c r="K34" s="137"/>
      <c r="L34" s="137"/>
      <c r="M34" s="138"/>
      <c r="N34" s="138"/>
      <c r="O34" s="138"/>
      <c r="P34" s="138"/>
      <c r="Q34" s="137"/>
      <c r="R34" s="137"/>
      <c r="S34" s="137"/>
      <c r="T34" s="273"/>
      <c r="U34" s="273"/>
      <c r="V34" s="274"/>
      <c r="W34" s="275"/>
      <c r="X34" s="274"/>
      <c r="Y34" s="275"/>
      <c r="Z34" s="274"/>
      <c r="AA34" s="139"/>
      <c r="AB34" s="139"/>
      <c r="AC34" s="140"/>
      <c r="AD34" s="139"/>
      <c r="AE34" s="139"/>
      <c r="AF34" s="139"/>
      <c r="AG34" s="139"/>
      <c r="AH34" s="125"/>
    </row>
    <row r="35" spans="1:34" s="126" customFormat="1" ht="21" customHeight="1">
      <c r="A35" s="174"/>
      <c r="B35" s="174"/>
      <c r="C35" s="641" t="s">
        <v>227</v>
      </c>
      <c r="D35" s="175"/>
      <c r="E35" s="259"/>
      <c r="F35" s="177"/>
      <c r="G35" s="177"/>
      <c r="H35" s="177"/>
      <c r="I35" s="176"/>
      <c r="J35" s="177"/>
      <c r="K35" s="177"/>
      <c r="L35" s="177"/>
      <c r="M35" s="178"/>
      <c r="N35" s="178"/>
      <c r="O35" s="178"/>
      <c r="P35" s="178"/>
      <c r="Q35" s="177"/>
      <c r="R35" s="177"/>
      <c r="S35" s="177"/>
      <c r="T35" s="276"/>
      <c r="U35" s="276"/>
      <c r="V35" s="277"/>
      <c r="W35" s="278"/>
      <c r="X35" s="277"/>
      <c r="Y35" s="278"/>
      <c r="Z35" s="277"/>
      <c r="AA35" s="179"/>
      <c r="AB35" s="179"/>
      <c r="AC35" s="180"/>
      <c r="AD35" s="179"/>
      <c r="AE35" s="179"/>
      <c r="AF35" s="179"/>
      <c r="AG35" s="179"/>
      <c r="AH35" s="125"/>
    </row>
    <row r="36" spans="1:34" s="120" customFormat="1" ht="21" customHeight="1">
      <c r="A36" s="674"/>
      <c r="B36" s="674"/>
      <c r="C36" s="675" t="s">
        <v>228</v>
      </c>
      <c r="D36" s="676"/>
      <c r="E36" s="677"/>
      <c r="F36" s="678"/>
      <c r="G36" s="678"/>
      <c r="H36" s="678"/>
      <c r="I36" s="679"/>
      <c r="J36" s="678"/>
      <c r="K36" s="678"/>
      <c r="L36" s="678"/>
      <c r="M36" s="679"/>
      <c r="N36" s="679"/>
      <c r="O36" s="679"/>
      <c r="P36" s="679"/>
      <c r="Q36" s="678"/>
      <c r="R36" s="678"/>
      <c r="S36" s="678"/>
      <c r="T36" s="680"/>
      <c r="U36" s="680"/>
      <c r="V36" s="681"/>
      <c r="W36" s="682"/>
      <c r="X36" s="681"/>
      <c r="Y36" s="682"/>
      <c r="Z36" s="681"/>
      <c r="AA36" s="683"/>
      <c r="AB36" s="683"/>
      <c r="AC36" s="684"/>
      <c r="AD36" s="191"/>
      <c r="AE36" s="191"/>
      <c r="AF36" s="191"/>
      <c r="AG36" s="191"/>
    </row>
    <row r="37" spans="1:34" s="116" customFormat="1" ht="21" customHeight="1">
      <c r="A37" s="643"/>
      <c r="B37" s="643"/>
      <c r="C37" s="644" t="s">
        <v>229</v>
      </c>
      <c r="D37" s="645"/>
      <c r="E37" s="646"/>
      <c r="F37" s="647"/>
      <c r="G37" s="647"/>
      <c r="H37" s="647"/>
      <c r="I37" s="648"/>
      <c r="J37" s="647"/>
      <c r="K37" s="647"/>
      <c r="L37" s="647"/>
      <c r="M37" s="648"/>
      <c r="N37" s="648"/>
      <c r="O37" s="648"/>
      <c r="P37" s="648"/>
      <c r="Q37" s="647"/>
      <c r="R37" s="647"/>
      <c r="S37" s="647"/>
      <c r="T37" s="649"/>
      <c r="U37" s="649"/>
      <c r="V37" s="650"/>
      <c r="W37" s="651"/>
      <c r="X37" s="650"/>
      <c r="Y37" s="651"/>
      <c r="Z37" s="650"/>
      <c r="AA37" s="652"/>
      <c r="AB37" s="652"/>
      <c r="AC37" s="653"/>
      <c r="AD37" s="141"/>
      <c r="AE37" s="141"/>
      <c r="AF37" s="141"/>
      <c r="AG37" s="141"/>
    </row>
    <row r="38" spans="1:34" s="121" customFormat="1" ht="21" customHeight="1">
      <c r="A38" s="674"/>
      <c r="B38" s="674"/>
      <c r="C38" s="675" t="s">
        <v>230</v>
      </c>
      <c r="D38" s="676"/>
      <c r="E38" s="685"/>
      <c r="F38" s="686"/>
      <c r="G38" s="686"/>
      <c r="H38" s="686"/>
      <c r="I38" s="687"/>
      <c r="J38" s="686"/>
      <c r="K38" s="686"/>
      <c r="L38" s="686"/>
      <c r="M38" s="683"/>
      <c r="N38" s="683"/>
      <c r="O38" s="683"/>
      <c r="P38" s="683"/>
      <c r="Q38" s="686"/>
      <c r="R38" s="686"/>
      <c r="S38" s="686"/>
      <c r="T38" s="681"/>
      <c r="U38" s="681"/>
      <c r="V38" s="681"/>
      <c r="W38" s="682"/>
      <c r="X38" s="681"/>
      <c r="Y38" s="682"/>
      <c r="Z38" s="681"/>
      <c r="AA38" s="683"/>
      <c r="AB38" s="683"/>
      <c r="AC38" s="688"/>
      <c r="AD38" s="163"/>
      <c r="AE38" s="163"/>
      <c r="AF38" s="163"/>
      <c r="AG38" s="163"/>
      <c r="AH38" s="120"/>
    </row>
    <row r="39" spans="1:34" ht="21" customHeight="1">
      <c r="A39" s="643"/>
      <c r="B39" s="643"/>
      <c r="C39" s="654" t="s">
        <v>231</v>
      </c>
      <c r="D39" s="655"/>
      <c r="E39" s="656"/>
      <c r="F39" s="657"/>
      <c r="G39" s="657"/>
      <c r="H39" s="657"/>
      <c r="I39" s="658"/>
      <c r="J39" s="657"/>
      <c r="K39" s="657"/>
      <c r="L39" s="657"/>
      <c r="M39" s="652"/>
      <c r="N39" s="652"/>
      <c r="O39" s="652"/>
      <c r="P39" s="652"/>
      <c r="Q39" s="657"/>
      <c r="R39" s="657"/>
      <c r="S39" s="657"/>
      <c r="T39" s="650"/>
      <c r="U39" s="650"/>
      <c r="V39" s="650"/>
      <c r="W39" s="651"/>
      <c r="X39" s="650"/>
      <c r="Y39" s="651"/>
      <c r="Z39" s="650"/>
      <c r="AA39" s="652"/>
      <c r="AB39" s="652"/>
      <c r="AC39" s="659"/>
      <c r="AD39" s="142"/>
      <c r="AE39" s="142"/>
      <c r="AF39" s="142"/>
      <c r="AG39" s="142"/>
    </row>
    <row r="40" spans="1:34" s="121" customFormat="1" ht="21" customHeight="1">
      <c r="A40" s="674"/>
      <c r="B40" s="674"/>
      <c r="C40" s="675" t="s">
        <v>232</v>
      </c>
      <c r="D40" s="676"/>
      <c r="E40" s="685"/>
      <c r="F40" s="686"/>
      <c r="G40" s="686"/>
      <c r="H40" s="686"/>
      <c r="I40" s="687"/>
      <c r="J40" s="686"/>
      <c r="K40" s="686"/>
      <c r="L40" s="686"/>
      <c r="M40" s="683"/>
      <c r="N40" s="683"/>
      <c r="O40" s="683"/>
      <c r="P40" s="683"/>
      <c r="Q40" s="686"/>
      <c r="R40" s="686"/>
      <c r="S40" s="686"/>
      <c r="T40" s="681"/>
      <c r="U40" s="681"/>
      <c r="V40" s="681"/>
      <c r="W40" s="682"/>
      <c r="X40" s="681"/>
      <c r="Y40" s="682"/>
      <c r="Z40" s="681"/>
      <c r="AA40" s="683"/>
      <c r="AB40" s="683"/>
      <c r="AC40" s="688"/>
      <c r="AD40" s="163"/>
      <c r="AE40" s="163"/>
      <c r="AF40" s="163"/>
      <c r="AG40" s="163"/>
      <c r="AH40" s="120"/>
    </row>
    <row r="41" spans="1:34" ht="21" customHeight="1">
      <c r="A41" s="643"/>
      <c r="B41" s="643"/>
      <c r="C41" s="654" t="s">
        <v>233</v>
      </c>
      <c r="D41" s="655"/>
      <c r="E41" s="656"/>
      <c r="F41" s="657"/>
      <c r="G41" s="657"/>
      <c r="H41" s="657"/>
      <c r="I41" s="658"/>
      <c r="J41" s="657"/>
      <c r="K41" s="657"/>
      <c r="L41" s="657"/>
      <c r="M41" s="652"/>
      <c r="N41" s="652"/>
      <c r="O41" s="652"/>
      <c r="P41" s="652"/>
      <c r="Q41" s="657"/>
      <c r="R41" s="657"/>
      <c r="S41" s="657"/>
      <c r="T41" s="650"/>
      <c r="U41" s="650"/>
      <c r="V41" s="650"/>
      <c r="W41" s="651"/>
      <c r="X41" s="650"/>
      <c r="Y41" s="651"/>
      <c r="Z41" s="650"/>
      <c r="AA41" s="652"/>
      <c r="AB41" s="652"/>
      <c r="AC41" s="659"/>
      <c r="AD41" s="142"/>
      <c r="AE41" s="142"/>
      <c r="AF41" s="142"/>
      <c r="AG41" s="142"/>
    </row>
    <row r="42" spans="1:34" s="121" customFormat="1" ht="21" customHeight="1">
      <c r="A42" s="674"/>
      <c r="B42" s="674"/>
      <c r="C42" s="675" t="s">
        <v>234</v>
      </c>
      <c r="D42" s="676"/>
      <c r="E42" s="685"/>
      <c r="F42" s="686"/>
      <c r="G42" s="686"/>
      <c r="H42" s="686"/>
      <c r="I42" s="687"/>
      <c r="J42" s="686"/>
      <c r="K42" s="686"/>
      <c r="L42" s="686"/>
      <c r="M42" s="683"/>
      <c r="N42" s="683"/>
      <c r="O42" s="683"/>
      <c r="P42" s="683"/>
      <c r="Q42" s="686"/>
      <c r="R42" s="686"/>
      <c r="S42" s="686"/>
      <c r="T42" s="681"/>
      <c r="U42" s="681"/>
      <c r="V42" s="681"/>
      <c r="W42" s="682"/>
      <c r="X42" s="681"/>
      <c r="Y42" s="682"/>
      <c r="Z42" s="681"/>
      <c r="AA42" s="683"/>
      <c r="AB42" s="683"/>
      <c r="AC42" s="688"/>
      <c r="AD42" s="163"/>
      <c r="AE42" s="163"/>
      <c r="AF42" s="163"/>
      <c r="AG42" s="163"/>
      <c r="AH42" s="120"/>
    </row>
    <row r="43" spans="1:34" ht="21" customHeight="1">
      <c r="A43" s="643"/>
      <c r="B43" s="643"/>
      <c r="C43" s="654" t="s">
        <v>235</v>
      </c>
      <c r="D43" s="655"/>
      <c r="E43" s="656"/>
      <c r="F43" s="657"/>
      <c r="G43" s="657"/>
      <c r="H43" s="657"/>
      <c r="I43" s="658"/>
      <c r="J43" s="657"/>
      <c r="K43" s="657"/>
      <c r="L43" s="657"/>
      <c r="M43" s="652"/>
      <c r="N43" s="652"/>
      <c r="O43" s="652"/>
      <c r="P43" s="652"/>
      <c r="Q43" s="657"/>
      <c r="R43" s="657"/>
      <c r="S43" s="657"/>
      <c r="T43" s="650"/>
      <c r="U43" s="650"/>
      <c r="V43" s="650"/>
      <c r="W43" s="651"/>
      <c r="X43" s="650"/>
      <c r="Y43" s="651"/>
      <c r="Z43" s="650"/>
      <c r="AA43" s="652"/>
      <c r="AB43" s="652"/>
      <c r="AC43" s="659"/>
      <c r="AD43" s="142"/>
      <c r="AE43" s="142"/>
      <c r="AF43" s="142"/>
      <c r="AG43" s="142"/>
    </row>
    <row r="44" spans="1:34" s="121" customFormat="1" ht="21" customHeight="1">
      <c r="A44" s="674"/>
      <c r="B44" s="674"/>
      <c r="C44" s="675" t="s">
        <v>236</v>
      </c>
      <c r="D44" s="676"/>
      <c r="E44" s="685"/>
      <c r="F44" s="686"/>
      <c r="G44" s="686"/>
      <c r="H44" s="686"/>
      <c r="I44" s="687"/>
      <c r="J44" s="686"/>
      <c r="K44" s="686"/>
      <c r="L44" s="686"/>
      <c r="M44" s="683"/>
      <c r="N44" s="683"/>
      <c r="O44" s="683"/>
      <c r="P44" s="683"/>
      <c r="Q44" s="686"/>
      <c r="R44" s="686"/>
      <c r="S44" s="686"/>
      <c r="T44" s="681"/>
      <c r="U44" s="681"/>
      <c r="V44" s="681"/>
      <c r="W44" s="682"/>
      <c r="X44" s="681"/>
      <c r="Y44" s="682"/>
      <c r="Z44" s="681"/>
      <c r="AA44" s="683"/>
      <c r="AB44" s="683"/>
      <c r="AC44" s="688"/>
      <c r="AD44" s="163"/>
      <c r="AE44" s="163"/>
      <c r="AF44" s="163"/>
      <c r="AG44" s="163"/>
      <c r="AH44" s="120"/>
    </row>
    <row r="45" spans="1:34" ht="21" customHeight="1">
      <c r="A45" s="643"/>
      <c r="B45" s="643"/>
      <c r="C45" s="654" t="s">
        <v>237</v>
      </c>
      <c r="D45" s="655"/>
      <c r="E45" s="656"/>
      <c r="F45" s="657"/>
      <c r="G45" s="657"/>
      <c r="H45" s="657"/>
      <c r="I45" s="658"/>
      <c r="J45" s="657"/>
      <c r="K45" s="657"/>
      <c r="L45" s="657"/>
      <c r="M45" s="652"/>
      <c r="N45" s="652"/>
      <c r="O45" s="652"/>
      <c r="P45" s="652"/>
      <c r="Q45" s="657"/>
      <c r="R45" s="657"/>
      <c r="S45" s="657"/>
      <c r="T45" s="650"/>
      <c r="U45" s="650"/>
      <c r="V45" s="650"/>
      <c r="W45" s="651"/>
      <c r="X45" s="650"/>
      <c r="Y45" s="651"/>
      <c r="Z45" s="650"/>
      <c r="AA45" s="652"/>
      <c r="AB45" s="652"/>
      <c r="AC45" s="659"/>
      <c r="AD45" s="142"/>
      <c r="AE45" s="142"/>
      <c r="AF45" s="142"/>
      <c r="AG45" s="142"/>
    </row>
    <row r="46" spans="1:34" s="121" customFormat="1" ht="21" customHeight="1">
      <c r="A46" s="674"/>
      <c r="B46" s="674"/>
      <c r="C46" s="675" t="s">
        <v>238</v>
      </c>
      <c r="D46" s="676"/>
      <c r="E46" s="685"/>
      <c r="F46" s="686"/>
      <c r="G46" s="686"/>
      <c r="H46" s="686"/>
      <c r="I46" s="687"/>
      <c r="J46" s="686"/>
      <c r="K46" s="686"/>
      <c r="L46" s="686"/>
      <c r="M46" s="683"/>
      <c r="N46" s="683"/>
      <c r="O46" s="683"/>
      <c r="P46" s="683"/>
      <c r="Q46" s="686"/>
      <c r="R46" s="686"/>
      <c r="S46" s="686"/>
      <c r="T46" s="681"/>
      <c r="U46" s="681"/>
      <c r="V46" s="681"/>
      <c r="W46" s="682"/>
      <c r="X46" s="681"/>
      <c r="Y46" s="682"/>
      <c r="Z46" s="681"/>
      <c r="AA46" s="683"/>
      <c r="AB46" s="683"/>
      <c r="AC46" s="688"/>
      <c r="AD46" s="163"/>
      <c r="AE46" s="163"/>
      <c r="AF46" s="163"/>
      <c r="AG46" s="163"/>
      <c r="AH46" s="120"/>
    </row>
    <row r="47" spans="1:34" ht="21" customHeight="1">
      <c r="A47" s="643"/>
      <c r="B47" s="643"/>
      <c r="C47" s="654" t="s">
        <v>239</v>
      </c>
      <c r="D47" s="655"/>
      <c r="E47" s="656"/>
      <c r="F47" s="657"/>
      <c r="G47" s="657"/>
      <c r="H47" s="657"/>
      <c r="I47" s="658"/>
      <c r="J47" s="657"/>
      <c r="K47" s="657"/>
      <c r="L47" s="657"/>
      <c r="M47" s="652"/>
      <c r="N47" s="652"/>
      <c r="O47" s="652"/>
      <c r="P47" s="652"/>
      <c r="Q47" s="657"/>
      <c r="R47" s="657"/>
      <c r="S47" s="657"/>
      <c r="T47" s="650"/>
      <c r="U47" s="650"/>
      <c r="V47" s="650"/>
      <c r="W47" s="651"/>
      <c r="X47" s="650"/>
      <c r="Y47" s="651"/>
      <c r="Z47" s="650"/>
      <c r="AA47" s="652"/>
      <c r="AB47" s="652"/>
      <c r="AC47" s="659"/>
      <c r="AD47" s="142"/>
      <c r="AE47" s="142"/>
      <c r="AF47" s="142"/>
      <c r="AG47" s="142"/>
    </row>
    <row r="48" spans="1:34" s="121" customFormat="1" ht="21" customHeight="1">
      <c r="A48" s="674"/>
      <c r="B48" s="674"/>
      <c r="C48" s="675" t="s">
        <v>240</v>
      </c>
      <c r="D48" s="676"/>
      <c r="E48" s="685"/>
      <c r="F48" s="686"/>
      <c r="G48" s="686"/>
      <c r="H48" s="686"/>
      <c r="I48" s="687"/>
      <c r="J48" s="686"/>
      <c r="K48" s="686"/>
      <c r="L48" s="686"/>
      <c r="M48" s="683"/>
      <c r="N48" s="683"/>
      <c r="O48" s="683"/>
      <c r="P48" s="683"/>
      <c r="Q48" s="686"/>
      <c r="R48" s="686"/>
      <c r="S48" s="686"/>
      <c r="T48" s="681"/>
      <c r="U48" s="681"/>
      <c r="V48" s="681"/>
      <c r="W48" s="682"/>
      <c r="X48" s="681"/>
      <c r="Y48" s="682"/>
      <c r="Z48" s="681"/>
      <c r="AA48" s="683"/>
      <c r="AB48" s="683"/>
      <c r="AC48" s="688"/>
      <c r="AD48" s="163"/>
      <c r="AE48" s="163"/>
      <c r="AF48" s="163"/>
      <c r="AG48" s="163"/>
      <c r="AH48" s="120"/>
    </row>
    <row r="49" spans="1:34" ht="21" customHeight="1">
      <c r="A49" s="643"/>
      <c r="B49" s="643"/>
      <c r="C49" s="654" t="s">
        <v>241</v>
      </c>
      <c r="D49" s="655"/>
      <c r="E49" s="656"/>
      <c r="F49" s="657"/>
      <c r="G49" s="657"/>
      <c r="H49" s="657"/>
      <c r="I49" s="658"/>
      <c r="J49" s="657"/>
      <c r="K49" s="657"/>
      <c r="L49" s="657"/>
      <c r="M49" s="652"/>
      <c r="N49" s="652"/>
      <c r="O49" s="652"/>
      <c r="P49" s="652"/>
      <c r="Q49" s="657"/>
      <c r="R49" s="657"/>
      <c r="S49" s="657"/>
      <c r="T49" s="650"/>
      <c r="U49" s="650"/>
      <c r="V49" s="650"/>
      <c r="W49" s="651"/>
      <c r="X49" s="650"/>
      <c r="Y49" s="651"/>
      <c r="Z49" s="650"/>
      <c r="AA49" s="652"/>
      <c r="AB49" s="652"/>
      <c r="AC49" s="659"/>
      <c r="AD49" s="142"/>
      <c r="AE49" s="142"/>
      <c r="AF49" s="142"/>
      <c r="AG49" s="142"/>
    </row>
    <row r="50" spans="1:34" s="121" customFormat="1" ht="21" customHeight="1">
      <c r="A50" s="674"/>
      <c r="B50" s="674"/>
      <c r="C50" s="675" t="s">
        <v>242</v>
      </c>
      <c r="D50" s="676"/>
      <c r="E50" s="685"/>
      <c r="F50" s="686"/>
      <c r="G50" s="686"/>
      <c r="H50" s="686"/>
      <c r="I50" s="687"/>
      <c r="J50" s="686"/>
      <c r="K50" s="686"/>
      <c r="L50" s="686"/>
      <c r="M50" s="683"/>
      <c r="N50" s="683"/>
      <c r="O50" s="683"/>
      <c r="P50" s="683"/>
      <c r="Q50" s="686"/>
      <c r="R50" s="686"/>
      <c r="S50" s="686"/>
      <c r="T50" s="681"/>
      <c r="U50" s="681"/>
      <c r="V50" s="681"/>
      <c r="W50" s="682"/>
      <c r="X50" s="681"/>
      <c r="Y50" s="682"/>
      <c r="Z50" s="681"/>
      <c r="AA50" s="683"/>
      <c r="AB50" s="683"/>
      <c r="AC50" s="688"/>
      <c r="AD50" s="163"/>
      <c r="AE50" s="163"/>
      <c r="AF50" s="163"/>
      <c r="AG50" s="163"/>
      <c r="AH50" s="120"/>
    </row>
    <row r="51" spans="1:34" ht="21" customHeight="1">
      <c r="A51" s="643"/>
      <c r="B51" s="643"/>
      <c r="C51" s="654" t="s">
        <v>243</v>
      </c>
      <c r="D51" s="655"/>
      <c r="E51" s="656"/>
      <c r="F51" s="657"/>
      <c r="G51" s="657"/>
      <c r="H51" s="657"/>
      <c r="I51" s="658"/>
      <c r="J51" s="657"/>
      <c r="K51" s="657"/>
      <c r="L51" s="657"/>
      <c r="M51" s="652"/>
      <c r="N51" s="652"/>
      <c r="O51" s="652"/>
      <c r="P51" s="652"/>
      <c r="Q51" s="657"/>
      <c r="R51" s="657"/>
      <c r="S51" s="657"/>
      <c r="T51" s="650"/>
      <c r="U51" s="650"/>
      <c r="V51" s="650"/>
      <c r="W51" s="651"/>
      <c r="X51" s="650"/>
      <c r="Y51" s="651"/>
      <c r="Z51" s="650"/>
      <c r="AA51" s="652"/>
      <c r="AB51" s="652"/>
      <c r="AC51" s="659"/>
      <c r="AD51" s="142"/>
      <c r="AE51" s="142"/>
      <c r="AF51" s="142"/>
      <c r="AG51" s="142"/>
    </row>
    <row r="52" spans="1:34" s="121" customFormat="1" ht="21" customHeight="1">
      <c r="A52" s="674"/>
      <c r="B52" s="674"/>
      <c r="C52" s="675" t="s">
        <v>244</v>
      </c>
      <c r="D52" s="676"/>
      <c r="E52" s="685"/>
      <c r="F52" s="686"/>
      <c r="G52" s="686"/>
      <c r="H52" s="686"/>
      <c r="I52" s="687"/>
      <c r="J52" s="686"/>
      <c r="K52" s="686"/>
      <c r="L52" s="686"/>
      <c r="M52" s="683"/>
      <c r="N52" s="683"/>
      <c r="O52" s="683"/>
      <c r="P52" s="683"/>
      <c r="Q52" s="686"/>
      <c r="R52" s="686"/>
      <c r="S52" s="686"/>
      <c r="T52" s="681"/>
      <c r="U52" s="681"/>
      <c r="V52" s="681"/>
      <c r="W52" s="682"/>
      <c r="X52" s="681"/>
      <c r="Y52" s="682"/>
      <c r="Z52" s="681"/>
      <c r="AA52" s="683"/>
      <c r="AB52" s="683"/>
      <c r="AC52" s="688"/>
      <c r="AD52" s="163"/>
      <c r="AE52" s="163"/>
      <c r="AF52" s="163"/>
      <c r="AG52" s="163"/>
      <c r="AH52" s="120"/>
    </row>
    <row r="53" spans="1:34" ht="21" customHeight="1">
      <c r="A53" s="643"/>
      <c r="B53" s="643"/>
      <c r="C53" s="654" t="s">
        <v>245</v>
      </c>
      <c r="D53" s="655"/>
      <c r="E53" s="656"/>
      <c r="F53" s="657"/>
      <c r="G53" s="657"/>
      <c r="H53" s="657"/>
      <c r="I53" s="658"/>
      <c r="J53" s="657"/>
      <c r="K53" s="657"/>
      <c r="L53" s="657"/>
      <c r="M53" s="652"/>
      <c r="N53" s="652"/>
      <c r="O53" s="652"/>
      <c r="P53" s="652"/>
      <c r="Q53" s="657"/>
      <c r="R53" s="657"/>
      <c r="S53" s="657"/>
      <c r="T53" s="650"/>
      <c r="U53" s="650"/>
      <c r="V53" s="650"/>
      <c r="W53" s="651"/>
      <c r="X53" s="650"/>
      <c r="Y53" s="651"/>
      <c r="Z53" s="650"/>
      <c r="AA53" s="652"/>
      <c r="AB53" s="652"/>
      <c r="AC53" s="659"/>
      <c r="AD53" s="142"/>
      <c r="AE53" s="142"/>
      <c r="AF53" s="142"/>
      <c r="AG53" s="142"/>
    </row>
    <row r="54" spans="1:34" s="121" customFormat="1" ht="21" customHeight="1">
      <c r="A54" s="674"/>
      <c r="B54" s="674"/>
      <c r="C54" s="675" t="s">
        <v>246</v>
      </c>
      <c r="D54" s="676"/>
      <c r="E54" s="685"/>
      <c r="F54" s="686"/>
      <c r="G54" s="686"/>
      <c r="H54" s="686"/>
      <c r="I54" s="687"/>
      <c r="J54" s="686"/>
      <c r="K54" s="686"/>
      <c r="L54" s="686"/>
      <c r="M54" s="683"/>
      <c r="N54" s="683"/>
      <c r="O54" s="683"/>
      <c r="P54" s="683"/>
      <c r="Q54" s="686"/>
      <c r="R54" s="686"/>
      <c r="S54" s="686"/>
      <c r="T54" s="681"/>
      <c r="U54" s="681"/>
      <c r="V54" s="681"/>
      <c r="W54" s="682"/>
      <c r="X54" s="681"/>
      <c r="Y54" s="682"/>
      <c r="Z54" s="681"/>
      <c r="AA54" s="683"/>
      <c r="AB54" s="683"/>
      <c r="AC54" s="688"/>
      <c r="AD54" s="163"/>
      <c r="AE54" s="163"/>
      <c r="AF54" s="163"/>
      <c r="AG54" s="163"/>
      <c r="AH54" s="120"/>
    </row>
    <row r="55" spans="1:34" ht="21" customHeight="1">
      <c r="A55" s="643"/>
      <c r="B55" s="643"/>
      <c r="C55" s="654" t="s">
        <v>247</v>
      </c>
      <c r="D55" s="655"/>
      <c r="E55" s="656"/>
      <c r="F55" s="657"/>
      <c r="G55" s="657"/>
      <c r="H55" s="657"/>
      <c r="I55" s="658"/>
      <c r="J55" s="657"/>
      <c r="K55" s="657"/>
      <c r="L55" s="657"/>
      <c r="M55" s="652"/>
      <c r="N55" s="652"/>
      <c r="O55" s="652"/>
      <c r="P55" s="652"/>
      <c r="Q55" s="657"/>
      <c r="R55" s="657"/>
      <c r="S55" s="657"/>
      <c r="T55" s="650"/>
      <c r="U55" s="650"/>
      <c r="V55" s="650"/>
      <c r="W55" s="651"/>
      <c r="X55" s="650"/>
      <c r="Y55" s="651"/>
      <c r="Z55" s="650"/>
      <c r="AA55" s="652"/>
      <c r="AB55" s="652"/>
      <c r="AC55" s="659"/>
      <c r="AD55" s="142"/>
      <c r="AE55" s="142"/>
      <c r="AF55" s="142"/>
      <c r="AG55" s="142"/>
    </row>
    <row r="56" spans="1:34" s="126" customFormat="1" ht="21" customHeight="1">
      <c r="A56" s="660"/>
      <c r="B56" s="660"/>
      <c r="C56" s="661" t="s">
        <v>248</v>
      </c>
      <c r="D56" s="662"/>
      <c r="E56" s="663"/>
      <c r="F56" s="664"/>
      <c r="G56" s="664"/>
      <c r="H56" s="664"/>
      <c r="I56" s="665"/>
      <c r="J56" s="664"/>
      <c r="K56" s="664"/>
      <c r="L56" s="664"/>
      <c r="M56" s="666"/>
      <c r="N56" s="666"/>
      <c r="O56" s="666"/>
      <c r="P56" s="666"/>
      <c r="Q56" s="664"/>
      <c r="R56" s="664"/>
      <c r="S56" s="664"/>
      <c r="T56" s="667"/>
      <c r="U56" s="667"/>
      <c r="V56" s="668"/>
      <c r="W56" s="669"/>
      <c r="X56" s="668"/>
      <c r="Y56" s="669"/>
      <c r="Z56" s="668"/>
      <c r="AA56" s="670"/>
      <c r="AB56" s="670"/>
      <c r="AC56" s="671"/>
      <c r="AD56" s="179"/>
      <c r="AE56" s="179"/>
      <c r="AF56" s="179"/>
      <c r="AG56" s="179"/>
      <c r="AH56" s="125"/>
    </row>
    <row r="57" spans="1:34" s="120" customFormat="1" ht="21" customHeight="1">
      <c r="A57" s="674"/>
      <c r="B57" s="674"/>
      <c r="C57" s="675" t="s">
        <v>228</v>
      </c>
      <c r="D57" s="676"/>
      <c r="E57" s="677"/>
      <c r="F57" s="678"/>
      <c r="G57" s="678"/>
      <c r="H57" s="678"/>
      <c r="I57" s="679"/>
      <c r="J57" s="678"/>
      <c r="K57" s="678"/>
      <c r="L57" s="678"/>
      <c r="M57" s="679"/>
      <c r="N57" s="679"/>
      <c r="O57" s="679"/>
      <c r="P57" s="679"/>
      <c r="Q57" s="678"/>
      <c r="R57" s="678"/>
      <c r="S57" s="678"/>
      <c r="T57" s="680"/>
      <c r="U57" s="680"/>
      <c r="V57" s="681"/>
      <c r="W57" s="682"/>
      <c r="X57" s="681"/>
      <c r="Y57" s="682"/>
      <c r="Z57" s="681"/>
      <c r="AA57" s="683"/>
      <c r="AB57" s="683"/>
      <c r="AC57" s="684"/>
      <c r="AD57" s="191"/>
      <c r="AE57" s="191"/>
      <c r="AF57" s="191"/>
      <c r="AG57" s="191"/>
    </row>
    <row r="58" spans="1:34" s="116" customFormat="1" ht="21" customHeight="1">
      <c r="A58" s="643"/>
      <c r="B58" s="643"/>
      <c r="C58" s="644" t="s">
        <v>229</v>
      </c>
      <c r="D58" s="645"/>
      <c r="E58" s="646"/>
      <c r="F58" s="647"/>
      <c r="G58" s="647"/>
      <c r="H58" s="647"/>
      <c r="I58" s="648"/>
      <c r="J58" s="647"/>
      <c r="K58" s="647"/>
      <c r="L58" s="647"/>
      <c r="M58" s="648"/>
      <c r="N58" s="648"/>
      <c r="O58" s="648"/>
      <c r="P58" s="648"/>
      <c r="Q58" s="647"/>
      <c r="R58" s="647"/>
      <c r="S58" s="647"/>
      <c r="T58" s="649"/>
      <c r="U58" s="649"/>
      <c r="V58" s="650"/>
      <c r="W58" s="651"/>
      <c r="X58" s="650"/>
      <c r="Y58" s="651"/>
      <c r="Z58" s="650"/>
      <c r="AA58" s="652"/>
      <c r="AB58" s="652"/>
      <c r="AC58" s="653"/>
      <c r="AD58" s="141"/>
      <c r="AE58" s="141"/>
      <c r="AF58" s="141"/>
      <c r="AG58" s="141"/>
    </row>
    <row r="59" spans="1:34" s="121" customFormat="1" ht="21" customHeight="1">
      <c r="A59" s="674"/>
      <c r="B59" s="674"/>
      <c r="C59" s="675" t="s">
        <v>230</v>
      </c>
      <c r="D59" s="676"/>
      <c r="E59" s="685"/>
      <c r="F59" s="686"/>
      <c r="G59" s="686"/>
      <c r="H59" s="686"/>
      <c r="I59" s="687"/>
      <c r="J59" s="686"/>
      <c r="K59" s="686"/>
      <c r="L59" s="686"/>
      <c r="M59" s="683"/>
      <c r="N59" s="683"/>
      <c r="O59" s="683"/>
      <c r="P59" s="683"/>
      <c r="Q59" s="686"/>
      <c r="R59" s="686"/>
      <c r="S59" s="686"/>
      <c r="T59" s="681"/>
      <c r="U59" s="681"/>
      <c r="V59" s="681"/>
      <c r="W59" s="682"/>
      <c r="X59" s="681"/>
      <c r="Y59" s="682"/>
      <c r="Z59" s="681"/>
      <c r="AA59" s="683"/>
      <c r="AB59" s="683"/>
      <c r="AC59" s="688"/>
      <c r="AD59" s="163"/>
      <c r="AE59" s="163"/>
      <c r="AF59" s="163"/>
      <c r="AG59" s="163"/>
      <c r="AH59" s="120"/>
    </row>
    <row r="60" spans="1:34" ht="21" customHeight="1">
      <c r="A60" s="643"/>
      <c r="B60" s="643"/>
      <c r="C60" s="654" t="s">
        <v>231</v>
      </c>
      <c r="D60" s="655"/>
      <c r="E60" s="656"/>
      <c r="F60" s="657"/>
      <c r="G60" s="657"/>
      <c r="H60" s="657"/>
      <c r="I60" s="658"/>
      <c r="J60" s="657"/>
      <c r="K60" s="657"/>
      <c r="L60" s="657"/>
      <c r="M60" s="652"/>
      <c r="N60" s="652"/>
      <c r="O60" s="652"/>
      <c r="P60" s="652"/>
      <c r="Q60" s="657"/>
      <c r="R60" s="657"/>
      <c r="S60" s="657"/>
      <c r="T60" s="650"/>
      <c r="U60" s="650"/>
      <c r="V60" s="650"/>
      <c r="W60" s="651"/>
      <c r="X60" s="650"/>
      <c r="Y60" s="651"/>
      <c r="Z60" s="650"/>
      <c r="AA60" s="652"/>
      <c r="AB60" s="652"/>
      <c r="AC60" s="659"/>
      <c r="AD60" s="142"/>
      <c r="AE60" s="142"/>
      <c r="AF60" s="142"/>
      <c r="AG60" s="142"/>
    </row>
    <row r="61" spans="1:34" s="121" customFormat="1" ht="21" customHeight="1">
      <c r="A61" s="674"/>
      <c r="B61" s="674"/>
      <c r="C61" s="675" t="s">
        <v>232</v>
      </c>
      <c r="D61" s="676"/>
      <c r="E61" s="685"/>
      <c r="F61" s="686"/>
      <c r="G61" s="686"/>
      <c r="H61" s="686"/>
      <c r="I61" s="687"/>
      <c r="J61" s="686"/>
      <c r="K61" s="686"/>
      <c r="L61" s="686"/>
      <c r="M61" s="683"/>
      <c r="N61" s="683"/>
      <c r="O61" s="683"/>
      <c r="P61" s="683"/>
      <c r="Q61" s="686"/>
      <c r="R61" s="686"/>
      <c r="S61" s="686"/>
      <c r="T61" s="681"/>
      <c r="U61" s="681"/>
      <c r="V61" s="681"/>
      <c r="W61" s="682"/>
      <c r="X61" s="681"/>
      <c r="Y61" s="682"/>
      <c r="Z61" s="681"/>
      <c r="AA61" s="683"/>
      <c r="AB61" s="683"/>
      <c r="AC61" s="688"/>
      <c r="AD61" s="163"/>
      <c r="AE61" s="163"/>
      <c r="AF61" s="163"/>
      <c r="AG61" s="163"/>
      <c r="AH61" s="120"/>
    </row>
    <row r="62" spans="1:34" ht="21" customHeight="1">
      <c r="A62" s="643"/>
      <c r="B62" s="643"/>
      <c r="C62" s="654" t="s">
        <v>233</v>
      </c>
      <c r="D62" s="655"/>
      <c r="E62" s="656"/>
      <c r="F62" s="657"/>
      <c r="G62" s="657"/>
      <c r="H62" s="657"/>
      <c r="I62" s="658"/>
      <c r="J62" s="657"/>
      <c r="K62" s="657"/>
      <c r="L62" s="657"/>
      <c r="M62" s="652"/>
      <c r="N62" s="652"/>
      <c r="O62" s="652"/>
      <c r="P62" s="652"/>
      <c r="Q62" s="657"/>
      <c r="R62" s="657"/>
      <c r="S62" s="657"/>
      <c r="T62" s="650"/>
      <c r="U62" s="650"/>
      <c r="V62" s="650"/>
      <c r="W62" s="651"/>
      <c r="X62" s="650"/>
      <c r="Y62" s="651"/>
      <c r="Z62" s="650"/>
      <c r="AA62" s="652"/>
      <c r="AB62" s="652"/>
      <c r="AC62" s="659"/>
      <c r="AD62" s="142"/>
      <c r="AE62" s="142"/>
      <c r="AF62" s="142"/>
      <c r="AG62" s="142"/>
    </row>
    <row r="63" spans="1:34" s="121" customFormat="1" ht="21" customHeight="1">
      <c r="A63" s="674"/>
      <c r="B63" s="674"/>
      <c r="C63" s="675" t="s">
        <v>234</v>
      </c>
      <c r="D63" s="676"/>
      <c r="E63" s="685"/>
      <c r="F63" s="686"/>
      <c r="G63" s="686"/>
      <c r="H63" s="686"/>
      <c r="I63" s="687"/>
      <c r="J63" s="686"/>
      <c r="K63" s="686"/>
      <c r="L63" s="686"/>
      <c r="M63" s="683"/>
      <c r="N63" s="683"/>
      <c r="O63" s="683"/>
      <c r="P63" s="683"/>
      <c r="Q63" s="686"/>
      <c r="R63" s="686"/>
      <c r="S63" s="686"/>
      <c r="T63" s="681"/>
      <c r="U63" s="681"/>
      <c r="V63" s="681"/>
      <c r="W63" s="682"/>
      <c r="X63" s="681"/>
      <c r="Y63" s="682"/>
      <c r="Z63" s="681"/>
      <c r="AA63" s="683"/>
      <c r="AB63" s="683"/>
      <c r="AC63" s="688"/>
      <c r="AD63" s="163"/>
      <c r="AE63" s="163"/>
      <c r="AF63" s="163"/>
      <c r="AG63" s="163"/>
      <c r="AH63" s="120"/>
    </row>
    <row r="64" spans="1:34" ht="21" customHeight="1">
      <c r="A64" s="643"/>
      <c r="B64" s="643"/>
      <c r="C64" s="654" t="s">
        <v>235</v>
      </c>
      <c r="D64" s="655"/>
      <c r="E64" s="656"/>
      <c r="F64" s="657"/>
      <c r="G64" s="657"/>
      <c r="H64" s="657"/>
      <c r="I64" s="658"/>
      <c r="J64" s="657"/>
      <c r="K64" s="657"/>
      <c r="L64" s="657"/>
      <c r="M64" s="652"/>
      <c r="N64" s="652"/>
      <c r="O64" s="652"/>
      <c r="P64" s="652"/>
      <c r="Q64" s="657"/>
      <c r="R64" s="657"/>
      <c r="S64" s="657"/>
      <c r="T64" s="650"/>
      <c r="U64" s="650"/>
      <c r="V64" s="650"/>
      <c r="W64" s="651"/>
      <c r="X64" s="650"/>
      <c r="Y64" s="651"/>
      <c r="Z64" s="650"/>
      <c r="AA64" s="652"/>
      <c r="AB64" s="652"/>
      <c r="AC64" s="659"/>
      <c r="AD64" s="142"/>
      <c r="AE64" s="142"/>
      <c r="AF64" s="142"/>
      <c r="AG64" s="142"/>
    </row>
    <row r="65" spans="1:34" s="121" customFormat="1" ht="21" customHeight="1">
      <c r="A65" s="674"/>
      <c r="B65" s="674"/>
      <c r="C65" s="675" t="s">
        <v>236</v>
      </c>
      <c r="D65" s="676"/>
      <c r="E65" s="685"/>
      <c r="F65" s="686"/>
      <c r="G65" s="686"/>
      <c r="H65" s="686"/>
      <c r="I65" s="687"/>
      <c r="J65" s="686"/>
      <c r="K65" s="686"/>
      <c r="L65" s="686"/>
      <c r="M65" s="683"/>
      <c r="N65" s="683"/>
      <c r="O65" s="683"/>
      <c r="P65" s="683"/>
      <c r="Q65" s="686"/>
      <c r="R65" s="686"/>
      <c r="S65" s="686"/>
      <c r="T65" s="681"/>
      <c r="U65" s="681"/>
      <c r="V65" s="681"/>
      <c r="W65" s="682"/>
      <c r="X65" s="681"/>
      <c r="Y65" s="682"/>
      <c r="Z65" s="681"/>
      <c r="AA65" s="683"/>
      <c r="AB65" s="683"/>
      <c r="AC65" s="688"/>
      <c r="AD65" s="163"/>
      <c r="AE65" s="163"/>
      <c r="AF65" s="163"/>
      <c r="AG65" s="163"/>
      <c r="AH65" s="120"/>
    </row>
    <row r="66" spans="1:34" ht="21" customHeight="1">
      <c r="A66" s="643"/>
      <c r="B66" s="643"/>
      <c r="C66" s="654" t="s">
        <v>237</v>
      </c>
      <c r="D66" s="655"/>
      <c r="E66" s="656"/>
      <c r="F66" s="657"/>
      <c r="G66" s="657"/>
      <c r="H66" s="657"/>
      <c r="I66" s="658"/>
      <c r="J66" s="657"/>
      <c r="K66" s="657"/>
      <c r="L66" s="657"/>
      <c r="M66" s="652"/>
      <c r="N66" s="652"/>
      <c r="O66" s="652"/>
      <c r="P66" s="652"/>
      <c r="Q66" s="657"/>
      <c r="R66" s="657"/>
      <c r="S66" s="657"/>
      <c r="T66" s="650"/>
      <c r="U66" s="650"/>
      <c r="V66" s="650"/>
      <c r="W66" s="651"/>
      <c r="X66" s="650"/>
      <c r="Y66" s="651"/>
      <c r="Z66" s="650"/>
      <c r="AA66" s="652"/>
      <c r="AB66" s="652"/>
      <c r="AC66" s="659"/>
      <c r="AD66" s="142"/>
      <c r="AE66" s="142"/>
      <c r="AF66" s="142"/>
      <c r="AG66" s="142"/>
    </row>
    <row r="67" spans="1:34" s="121" customFormat="1" ht="21" customHeight="1">
      <c r="A67" s="674"/>
      <c r="B67" s="674"/>
      <c r="C67" s="675" t="s">
        <v>238</v>
      </c>
      <c r="D67" s="676"/>
      <c r="E67" s="685"/>
      <c r="F67" s="686"/>
      <c r="G67" s="686"/>
      <c r="H67" s="686"/>
      <c r="I67" s="687"/>
      <c r="J67" s="686"/>
      <c r="K67" s="686"/>
      <c r="L67" s="686"/>
      <c r="M67" s="683"/>
      <c r="N67" s="683"/>
      <c r="O67" s="683"/>
      <c r="P67" s="683"/>
      <c r="Q67" s="686"/>
      <c r="R67" s="686"/>
      <c r="S67" s="686"/>
      <c r="T67" s="681"/>
      <c r="U67" s="681"/>
      <c r="V67" s="681"/>
      <c r="W67" s="682"/>
      <c r="X67" s="681"/>
      <c r="Y67" s="682"/>
      <c r="Z67" s="681"/>
      <c r="AA67" s="683"/>
      <c r="AB67" s="683"/>
      <c r="AC67" s="688"/>
      <c r="AD67" s="163"/>
      <c r="AE67" s="163"/>
      <c r="AF67" s="163"/>
      <c r="AG67" s="163"/>
      <c r="AH67" s="120"/>
    </row>
    <row r="68" spans="1:34" ht="21" customHeight="1">
      <c r="A68" s="643"/>
      <c r="B68" s="643"/>
      <c r="C68" s="654" t="s">
        <v>239</v>
      </c>
      <c r="D68" s="655"/>
      <c r="E68" s="656"/>
      <c r="F68" s="657"/>
      <c r="G68" s="657"/>
      <c r="H68" s="657"/>
      <c r="I68" s="658"/>
      <c r="J68" s="657"/>
      <c r="K68" s="657"/>
      <c r="L68" s="657"/>
      <c r="M68" s="652"/>
      <c r="N68" s="652"/>
      <c r="O68" s="652"/>
      <c r="P68" s="652"/>
      <c r="Q68" s="657"/>
      <c r="R68" s="657"/>
      <c r="S68" s="657"/>
      <c r="T68" s="650"/>
      <c r="U68" s="650"/>
      <c r="V68" s="650"/>
      <c r="W68" s="651"/>
      <c r="X68" s="650"/>
      <c r="Y68" s="651"/>
      <c r="Z68" s="650"/>
      <c r="AA68" s="652"/>
      <c r="AB68" s="652"/>
      <c r="AC68" s="659"/>
      <c r="AD68" s="142"/>
      <c r="AE68" s="142"/>
      <c r="AF68" s="142"/>
      <c r="AG68" s="142"/>
    </row>
    <row r="69" spans="1:34" s="121" customFormat="1" ht="21" customHeight="1">
      <c r="A69" s="674"/>
      <c r="B69" s="674"/>
      <c r="C69" s="675" t="s">
        <v>240</v>
      </c>
      <c r="D69" s="676"/>
      <c r="E69" s="685"/>
      <c r="F69" s="686"/>
      <c r="G69" s="686"/>
      <c r="H69" s="686"/>
      <c r="I69" s="687"/>
      <c r="J69" s="686"/>
      <c r="K69" s="686"/>
      <c r="L69" s="686"/>
      <c r="M69" s="683"/>
      <c r="N69" s="683"/>
      <c r="O69" s="683"/>
      <c r="P69" s="683"/>
      <c r="Q69" s="686"/>
      <c r="R69" s="686"/>
      <c r="S69" s="686"/>
      <c r="T69" s="681"/>
      <c r="U69" s="681"/>
      <c r="V69" s="681"/>
      <c r="W69" s="682"/>
      <c r="X69" s="681"/>
      <c r="Y69" s="682"/>
      <c r="Z69" s="681"/>
      <c r="AA69" s="683"/>
      <c r="AB69" s="683"/>
      <c r="AC69" s="688"/>
      <c r="AD69" s="163"/>
      <c r="AE69" s="163"/>
      <c r="AF69" s="163"/>
      <c r="AG69" s="163"/>
      <c r="AH69" s="120"/>
    </row>
    <row r="70" spans="1:34" ht="21" customHeight="1">
      <c r="A70" s="643"/>
      <c r="B70" s="643"/>
      <c r="C70" s="654" t="s">
        <v>241</v>
      </c>
      <c r="D70" s="655"/>
      <c r="E70" s="656"/>
      <c r="F70" s="657"/>
      <c r="G70" s="657"/>
      <c r="H70" s="657"/>
      <c r="I70" s="658"/>
      <c r="J70" s="657"/>
      <c r="K70" s="657"/>
      <c r="L70" s="657"/>
      <c r="M70" s="652"/>
      <c r="N70" s="652"/>
      <c r="O70" s="652"/>
      <c r="P70" s="652"/>
      <c r="Q70" s="657"/>
      <c r="R70" s="657"/>
      <c r="S70" s="657"/>
      <c r="T70" s="650"/>
      <c r="U70" s="650"/>
      <c r="V70" s="650"/>
      <c r="W70" s="651"/>
      <c r="X70" s="650"/>
      <c r="Y70" s="651"/>
      <c r="Z70" s="650"/>
      <c r="AA70" s="652"/>
      <c r="AB70" s="652"/>
      <c r="AC70" s="659"/>
      <c r="AD70" s="142"/>
      <c r="AE70" s="142"/>
      <c r="AF70" s="142"/>
      <c r="AG70" s="142"/>
    </row>
    <row r="71" spans="1:34" s="121" customFormat="1" ht="21" customHeight="1">
      <c r="A71" s="674"/>
      <c r="B71" s="674"/>
      <c r="C71" s="675" t="s">
        <v>242</v>
      </c>
      <c r="D71" s="676"/>
      <c r="E71" s="685"/>
      <c r="F71" s="686"/>
      <c r="G71" s="686"/>
      <c r="H71" s="686"/>
      <c r="I71" s="687"/>
      <c r="J71" s="686"/>
      <c r="K71" s="686"/>
      <c r="L71" s="686"/>
      <c r="M71" s="683"/>
      <c r="N71" s="683"/>
      <c r="O71" s="683"/>
      <c r="P71" s="683"/>
      <c r="Q71" s="686"/>
      <c r="R71" s="686"/>
      <c r="S71" s="686"/>
      <c r="T71" s="681"/>
      <c r="U71" s="681"/>
      <c r="V71" s="681"/>
      <c r="W71" s="682"/>
      <c r="X71" s="681"/>
      <c r="Y71" s="682"/>
      <c r="Z71" s="681"/>
      <c r="AA71" s="683"/>
      <c r="AB71" s="683"/>
      <c r="AC71" s="688"/>
      <c r="AD71" s="163"/>
      <c r="AE71" s="163"/>
      <c r="AF71" s="163"/>
      <c r="AG71" s="163"/>
      <c r="AH71" s="120"/>
    </row>
    <row r="72" spans="1:34" ht="21" customHeight="1">
      <c r="A72" s="643"/>
      <c r="B72" s="643"/>
      <c r="C72" s="654" t="s">
        <v>243</v>
      </c>
      <c r="D72" s="655"/>
      <c r="E72" s="656"/>
      <c r="F72" s="657"/>
      <c r="G72" s="657"/>
      <c r="H72" s="657"/>
      <c r="I72" s="658"/>
      <c r="J72" s="657"/>
      <c r="K72" s="657"/>
      <c r="L72" s="657"/>
      <c r="M72" s="652"/>
      <c r="N72" s="652"/>
      <c r="O72" s="652"/>
      <c r="P72" s="652"/>
      <c r="Q72" s="657"/>
      <c r="R72" s="657"/>
      <c r="S72" s="657"/>
      <c r="T72" s="650"/>
      <c r="U72" s="650"/>
      <c r="V72" s="650"/>
      <c r="W72" s="651"/>
      <c r="X72" s="650"/>
      <c r="Y72" s="651"/>
      <c r="Z72" s="650"/>
      <c r="AA72" s="652"/>
      <c r="AB72" s="652"/>
      <c r="AC72" s="659"/>
      <c r="AD72" s="142"/>
      <c r="AE72" s="142"/>
      <c r="AF72" s="142"/>
      <c r="AG72" s="142"/>
    </row>
    <row r="73" spans="1:34" s="121" customFormat="1" ht="21" customHeight="1">
      <c r="A73" s="674"/>
      <c r="B73" s="674"/>
      <c r="C73" s="675" t="s">
        <v>244</v>
      </c>
      <c r="D73" s="676"/>
      <c r="E73" s="685"/>
      <c r="F73" s="686"/>
      <c r="G73" s="686"/>
      <c r="H73" s="686"/>
      <c r="I73" s="687"/>
      <c r="J73" s="686"/>
      <c r="K73" s="686"/>
      <c r="L73" s="686"/>
      <c r="M73" s="683"/>
      <c r="N73" s="683"/>
      <c r="O73" s="683"/>
      <c r="P73" s="683"/>
      <c r="Q73" s="686"/>
      <c r="R73" s="686"/>
      <c r="S73" s="686"/>
      <c r="T73" s="681"/>
      <c r="U73" s="681"/>
      <c r="V73" s="681"/>
      <c r="W73" s="682"/>
      <c r="X73" s="681"/>
      <c r="Y73" s="682"/>
      <c r="Z73" s="681"/>
      <c r="AA73" s="683"/>
      <c r="AB73" s="683"/>
      <c r="AC73" s="688"/>
      <c r="AD73" s="163"/>
      <c r="AE73" s="163"/>
      <c r="AF73" s="163"/>
      <c r="AG73" s="163"/>
      <c r="AH73" s="120"/>
    </row>
    <row r="74" spans="1:34" ht="21" customHeight="1">
      <c r="A74" s="643"/>
      <c r="B74" s="643"/>
      <c r="C74" s="654" t="s">
        <v>245</v>
      </c>
      <c r="D74" s="655"/>
      <c r="E74" s="656"/>
      <c r="F74" s="657"/>
      <c r="G74" s="657"/>
      <c r="H74" s="657"/>
      <c r="I74" s="658"/>
      <c r="J74" s="657"/>
      <c r="K74" s="657"/>
      <c r="L74" s="657"/>
      <c r="M74" s="652"/>
      <c r="N74" s="652"/>
      <c r="O74" s="652"/>
      <c r="P74" s="652"/>
      <c r="Q74" s="657"/>
      <c r="R74" s="657"/>
      <c r="S74" s="657"/>
      <c r="T74" s="650"/>
      <c r="U74" s="650"/>
      <c r="V74" s="650"/>
      <c r="W74" s="651"/>
      <c r="X74" s="650"/>
      <c r="Y74" s="651"/>
      <c r="Z74" s="650"/>
      <c r="AA74" s="652"/>
      <c r="AB74" s="652"/>
      <c r="AC74" s="659"/>
      <c r="AD74" s="142"/>
      <c r="AE74" s="142"/>
      <c r="AF74" s="142"/>
      <c r="AG74" s="142"/>
    </row>
    <row r="75" spans="1:34" s="121" customFormat="1" ht="21" customHeight="1">
      <c r="A75" s="674"/>
      <c r="B75" s="674"/>
      <c r="C75" s="675" t="s">
        <v>246</v>
      </c>
      <c r="D75" s="676"/>
      <c r="E75" s="685"/>
      <c r="F75" s="686"/>
      <c r="G75" s="686"/>
      <c r="H75" s="686"/>
      <c r="I75" s="687"/>
      <c r="J75" s="686"/>
      <c r="K75" s="686"/>
      <c r="L75" s="686"/>
      <c r="M75" s="683"/>
      <c r="N75" s="683"/>
      <c r="O75" s="683"/>
      <c r="P75" s="683"/>
      <c r="Q75" s="686"/>
      <c r="R75" s="686"/>
      <c r="S75" s="686"/>
      <c r="T75" s="681"/>
      <c r="U75" s="681"/>
      <c r="V75" s="681"/>
      <c r="W75" s="682"/>
      <c r="X75" s="681"/>
      <c r="Y75" s="682"/>
      <c r="Z75" s="681"/>
      <c r="AA75" s="683"/>
      <c r="AB75" s="683"/>
      <c r="AC75" s="688"/>
      <c r="AD75" s="163"/>
      <c r="AE75" s="163"/>
      <c r="AF75" s="163"/>
      <c r="AG75" s="163"/>
      <c r="AH75" s="120"/>
    </row>
    <row r="76" spans="1:34" ht="21" customHeight="1">
      <c r="A76" s="643"/>
      <c r="B76" s="643"/>
      <c r="C76" s="654" t="s">
        <v>247</v>
      </c>
      <c r="D76" s="655"/>
      <c r="E76" s="656"/>
      <c r="F76" s="657"/>
      <c r="G76" s="657"/>
      <c r="H76" s="657"/>
      <c r="I76" s="658"/>
      <c r="J76" s="657"/>
      <c r="K76" s="657"/>
      <c r="L76" s="657"/>
      <c r="M76" s="652"/>
      <c r="N76" s="652"/>
      <c r="O76" s="652"/>
      <c r="P76" s="652"/>
      <c r="Q76" s="657"/>
      <c r="R76" s="657"/>
      <c r="S76" s="657"/>
      <c r="T76" s="650"/>
      <c r="U76" s="650"/>
      <c r="V76" s="650"/>
      <c r="W76" s="651"/>
      <c r="X76" s="650"/>
      <c r="Y76" s="651"/>
      <c r="Z76" s="650"/>
      <c r="AA76" s="652"/>
      <c r="AB76" s="652"/>
      <c r="AC76" s="659"/>
      <c r="AD76" s="142"/>
      <c r="AE76" s="142"/>
      <c r="AF76" s="142"/>
      <c r="AG76" s="142"/>
    </row>
    <row r="77" spans="1:34" ht="21" customHeight="1">
      <c r="A77" s="143"/>
      <c r="B77" s="143"/>
      <c r="C77" s="642" t="s">
        <v>249</v>
      </c>
      <c r="D77" s="144"/>
      <c r="E77" s="260"/>
      <c r="F77" s="137"/>
      <c r="G77" s="137"/>
      <c r="H77" s="137"/>
      <c r="I77" s="145"/>
      <c r="J77" s="137"/>
      <c r="K77" s="137"/>
      <c r="L77" s="137"/>
      <c r="M77" s="138"/>
      <c r="N77" s="138"/>
      <c r="O77" s="138"/>
      <c r="P77" s="138"/>
      <c r="Q77" s="137"/>
      <c r="R77" s="137"/>
      <c r="S77" s="137"/>
      <c r="T77" s="273"/>
      <c r="U77" s="273"/>
      <c r="V77" s="273"/>
      <c r="W77" s="279"/>
      <c r="X77" s="273"/>
      <c r="Y77" s="279"/>
      <c r="Z77" s="273"/>
      <c r="AA77" s="138"/>
      <c r="AB77" s="138"/>
      <c r="AC77" s="146"/>
      <c r="AD77" s="138"/>
      <c r="AE77" s="138"/>
      <c r="AF77" s="138"/>
      <c r="AG77" s="138"/>
    </row>
    <row r="78" spans="1:34" s="126" customFormat="1" ht="21" customHeight="1">
      <c r="A78" s="660"/>
      <c r="B78" s="660"/>
      <c r="C78" s="661" t="s">
        <v>250</v>
      </c>
      <c r="D78" s="662"/>
      <c r="E78" s="663"/>
      <c r="F78" s="664"/>
      <c r="G78" s="664"/>
      <c r="H78" s="664"/>
      <c r="I78" s="665"/>
      <c r="J78" s="664"/>
      <c r="K78" s="664"/>
      <c r="L78" s="664"/>
      <c r="M78" s="666"/>
      <c r="N78" s="666"/>
      <c r="O78" s="666"/>
      <c r="P78" s="666"/>
      <c r="Q78" s="664"/>
      <c r="R78" s="664"/>
      <c r="S78" s="664"/>
      <c r="T78" s="667"/>
      <c r="U78" s="667"/>
      <c r="V78" s="668"/>
      <c r="W78" s="669"/>
      <c r="X78" s="668"/>
      <c r="Y78" s="669"/>
      <c r="Z78" s="668"/>
      <c r="AA78" s="670"/>
      <c r="AB78" s="670"/>
      <c r="AC78" s="671"/>
      <c r="AD78" s="181"/>
      <c r="AE78" s="181"/>
      <c r="AF78" s="181"/>
      <c r="AG78" s="181"/>
      <c r="AH78" s="125"/>
    </row>
    <row r="79" spans="1:34" s="121" customFormat="1" ht="21" customHeight="1">
      <c r="A79" s="674"/>
      <c r="B79" s="674"/>
      <c r="C79" s="689" t="s">
        <v>533</v>
      </c>
      <c r="D79" s="690"/>
      <c r="E79" s="685"/>
      <c r="F79" s="686"/>
      <c r="G79" s="686"/>
      <c r="H79" s="686"/>
      <c r="I79" s="687"/>
      <c r="J79" s="686"/>
      <c r="K79" s="686"/>
      <c r="L79" s="686"/>
      <c r="M79" s="683"/>
      <c r="N79" s="683"/>
      <c r="O79" s="683"/>
      <c r="P79" s="683"/>
      <c r="Q79" s="686"/>
      <c r="R79" s="686"/>
      <c r="S79" s="686"/>
      <c r="T79" s="681"/>
      <c r="U79" s="681"/>
      <c r="V79" s="681"/>
      <c r="W79" s="682"/>
      <c r="X79" s="681"/>
      <c r="Y79" s="682"/>
      <c r="Z79" s="681"/>
      <c r="AA79" s="683"/>
      <c r="AB79" s="683"/>
      <c r="AC79" s="688"/>
      <c r="AD79" s="163"/>
      <c r="AE79" s="163"/>
      <c r="AF79" s="163"/>
      <c r="AG79" s="163"/>
      <c r="AH79" s="120"/>
    </row>
    <row r="80" spans="1:34" ht="21" customHeight="1">
      <c r="A80" s="643"/>
      <c r="B80" s="643"/>
      <c r="C80" s="654" t="s">
        <v>251</v>
      </c>
      <c r="D80" s="672"/>
      <c r="E80" s="656"/>
      <c r="F80" s="657"/>
      <c r="G80" s="657"/>
      <c r="H80" s="657"/>
      <c r="I80" s="658"/>
      <c r="J80" s="657"/>
      <c r="K80" s="657"/>
      <c r="L80" s="657"/>
      <c r="M80" s="652"/>
      <c r="N80" s="652"/>
      <c r="O80" s="652"/>
      <c r="P80" s="652"/>
      <c r="Q80" s="657"/>
      <c r="R80" s="657"/>
      <c r="S80" s="657"/>
      <c r="T80" s="650"/>
      <c r="U80" s="650"/>
      <c r="V80" s="650"/>
      <c r="W80" s="651"/>
      <c r="X80" s="650"/>
      <c r="Y80" s="651"/>
      <c r="Z80" s="650"/>
      <c r="AA80" s="652"/>
      <c r="AB80" s="652"/>
      <c r="AC80" s="659"/>
      <c r="AD80" s="142"/>
      <c r="AE80" s="142"/>
      <c r="AF80" s="142"/>
      <c r="AG80" s="142"/>
    </row>
    <row r="81" spans="1:34" s="121" customFormat="1" ht="21" customHeight="1">
      <c r="A81" s="674"/>
      <c r="B81" s="674"/>
      <c r="C81" s="689" t="s">
        <v>534</v>
      </c>
      <c r="D81" s="690"/>
      <c r="E81" s="685"/>
      <c r="F81" s="686"/>
      <c r="G81" s="686"/>
      <c r="H81" s="686"/>
      <c r="I81" s="687"/>
      <c r="J81" s="686"/>
      <c r="K81" s="686"/>
      <c r="L81" s="686"/>
      <c r="M81" s="683"/>
      <c r="N81" s="683"/>
      <c r="O81" s="683"/>
      <c r="P81" s="683"/>
      <c r="Q81" s="686"/>
      <c r="R81" s="686"/>
      <c r="S81" s="686"/>
      <c r="T81" s="681"/>
      <c r="U81" s="681"/>
      <c r="V81" s="681"/>
      <c r="W81" s="682"/>
      <c r="X81" s="681"/>
      <c r="Y81" s="682"/>
      <c r="Z81" s="681"/>
      <c r="AA81" s="683"/>
      <c r="AB81" s="683"/>
      <c r="AC81" s="688"/>
      <c r="AD81" s="163"/>
      <c r="AE81" s="163"/>
      <c r="AF81" s="163"/>
      <c r="AG81" s="163"/>
      <c r="AH81" s="120"/>
    </row>
    <row r="82" spans="1:34" ht="21" customHeight="1">
      <c r="A82" s="643"/>
      <c r="B82" s="643"/>
      <c r="C82" s="654" t="s">
        <v>231</v>
      </c>
      <c r="D82" s="672"/>
      <c r="E82" s="656"/>
      <c r="F82" s="657"/>
      <c r="G82" s="657"/>
      <c r="H82" s="657"/>
      <c r="I82" s="658"/>
      <c r="J82" s="657"/>
      <c r="K82" s="657"/>
      <c r="L82" s="657"/>
      <c r="M82" s="652"/>
      <c r="N82" s="652"/>
      <c r="O82" s="652"/>
      <c r="P82" s="652"/>
      <c r="Q82" s="657"/>
      <c r="R82" s="657"/>
      <c r="S82" s="657"/>
      <c r="T82" s="650"/>
      <c r="U82" s="650"/>
      <c r="V82" s="650"/>
      <c r="W82" s="651"/>
      <c r="X82" s="650"/>
      <c r="Y82" s="651"/>
      <c r="Z82" s="650"/>
      <c r="AA82" s="652"/>
      <c r="AB82" s="652"/>
      <c r="AC82" s="659"/>
      <c r="AD82" s="142"/>
      <c r="AE82" s="142"/>
      <c r="AF82" s="142"/>
      <c r="AG82" s="142"/>
    </row>
    <row r="83" spans="1:34" s="121" customFormat="1" ht="21" customHeight="1">
      <c r="A83" s="674"/>
      <c r="B83" s="674"/>
      <c r="C83" s="689" t="s">
        <v>535</v>
      </c>
      <c r="D83" s="690"/>
      <c r="E83" s="685"/>
      <c r="F83" s="686"/>
      <c r="G83" s="686"/>
      <c r="H83" s="686"/>
      <c r="I83" s="687"/>
      <c r="J83" s="686"/>
      <c r="K83" s="686"/>
      <c r="L83" s="686"/>
      <c r="M83" s="683"/>
      <c r="N83" s="683"/>
      <c r="O83" s="683"/>
      <c r="P83" s="683"/>
      <c r="Q83" s="686"/>
      <c r="R83" s="686"/>
      <c r="S83" s="686"/>
      <c r="T83" s="681"/>
      <c r="U83" s="681"/>
      <c r="V83" s="681"/>
      <c r="W83" s="682"/>
      <c r="X83" s="681"/>
      <c r="Y83" s="682"/>
      <c r="Z83" s="681"/>
      <c r="AA83" s="683"/>
      <c r="AB83" s="683"/>
      <c r="AC83" s="688"/>
      <c r="AD83" s="163"/>
      <c r="AE83" s="163"/>
      <c r="AF83" s="163"/>
      <c r="AG83" s="163"/>
      <c r="AH83" s="120"/>
    </row>
    <row r="84" spans="1:34" ht="21" customHeight="1">
      <c r="A84" s="643"/>
      <c r="B84" s="643"/>
      <c r="C84" s="654" t="s">
        <v>233</v>
      </c>
      <c r="D84" s="672"/>
      <c r="E84" s="656"/>
      <c r="F84" s="657"/>
      <c r="G84" s="657"/>
      <c r="H84" s="657"/>
      <c r="I84" s="658"/>
      <c r="J84" s="657"/>
      <c r="K84" s="657"/>
      <c r="L84" s="657"/>
      <c r="M84" s="652"/>
      <c r="N84" s="652"/>
      <c r="O84" s="652"/>
      <c r="P84" s="652"/>
      <c r="Q84" s="657"/>
      <c r="R84" s="657"/>
      <c r="S84" s="657"/>
      <c r="T84" s="650"/>
      <c r="U84" s="650"/>
      <c r="V84" s="650"/>
      <c r="W84" s="651"/>
      <c r="X84" s="650"/>
      <c r="Y84" s="651"/>
      <c r="Z84" s="650"/>
      <c r="AA84" s="652"/>
      <c r="AB84" s="652"/>
      <c r="AC84" s="659"/>
      <c r="AD84" s="142"/>
      <c r="AE84" s="142"/>
      <c r="AF84" s="142"/>
      <c r="AG84" s="142"/>
    </row>
    <row r="85" spans="1:34" s="121" customFormat="1" ht="21" customHeight="1">
      <c r="A85" s="674"/>
      <c r="B85" s="674"/>
      <c r="C85" s="689" t="s">
        <v>536</v>
      </c>
      <c r="D85" s="690"/>
      <c r="E85" s="685"/>
      <c r="F85" s="686"/>
      <c r="G85" s="686"/>
      <c r="H85" s="686"/>
      <c r="I85" s="687"/>
      <c r="J85" s="686"/>
      <c r="K85" s="686"/>
      <c r="L85" s="686"/>
      <c r="M85" s="683"/>
      <c r="N85" s="683"/>
      <c r="O85" s="683"/>
      <c r="P85" s="683"/>
      <c r="Q85" s="686"/>
      <c r="R85" s="686"/>
      <c r="S85" s="686"/>
      <c r="T85" s="681"/>
      <c r="U85" s="681"/>
      <c r="V85" s="681"/>
      <c r="W85" s="682"/>
      <c r="X85" s="681"/>
      <c r="Y85" s="682"/>
      <c r="Z85" s="681"/>
      <c r="AA85" s="683"/>
      <c r="AB85" s="683"/>
      <c r="AC85" s="688"/>
      <c r="AD85" s="163"/>
      <c r="AE85" s="163"/>
      <c r="AF85" s="163"/>
      <c r="AG85" s="163"/>
      <c r="AH85" s="120"/>
    </row>
    <row r="86" spans="1:34" ht="21" customHeight="1">
      <c r="A86" s="643"/>
      <c r="B86" s="643"/>
      <c r="C86" s="654" t="s">
        <v>235</v>
      </c>
      <c r="D86" s="672"/>
      <c r="E86" s="656"/>
      <c r="F86" s="657"/>
      <c r="G86" s="657"/>
      <c r="H86" s="657"/>
      <c r="I86" s="658"/>
      <c r="J86" s="657"/>
      <c r="K86" s="657"/>
      <c r="L86" s="657"/>
      <c r="M86" s="652"/>
      <c r="N86" s="652"/>
      <c r="O86" s="652"/>
      <c r="P86" s="652"/>
      <c r="Q86" s="657"/>
      <c r="R86" s="657"/>
      <c r="S86" s="657"/>
      <c r="T86" s="650"/>
      <c r="U86" s="650"/>
      <c r="V86" s="650"/>
      <c r="W86" s="651"/>
      <c r="X86" s="650"/>
      <c r="Y86" s="651"/>
      <c r="Z86" s="650"/>
      <c r="AA86" s="652"/>
      <c r="AB86" s="652"/>
      <c r="AC86" s="659"/>
      <c r="AD86" s="142"/>
      <c r="AE86" s="142"/>
      <c r="AF86" s="142"/>
      <c r="AG86" s="142"/>
    </row>
    <row r="87" spans="1:34" s="121" customFormat="1" ht="21" customHeight="1">
      <c r="A87" s="674"/>
      <c r="B87" s="674"/>
      <c r="C87" s="689" t="s">
        <v>537</v>
      </c>
      <c r="D87" s="690"/>
      <c r="E87" s="685"/>
      <c r="F87" s="686"/>
      <c r="G87" s="686"/>
      <c r="H87" s="686"/>
      <c r="I87" s="687"/>
      <c r="J87" s="686"/>
      <c r="K87" s="686"/>
      <c r="L87" s="686"/>
      <c r="M87" s="683"/>
      <c r="N87" s="683"/>
      <c r="O87" s="683"/>
      <c r="P87" s="683"/>
      <c r="Q87" s="686"/>
      <c r="R87" s="686"/>
      <c r="S87" s="686"/>
      <c r="T87" s="681"/>
      <c r="U87" s="681"/>
      <c r="V87" s="681"/>
      <c r="W87" s="682"/>
      <c r="X87" s="681"/>
      <c r="Y87" s="682"/>
      <c r="Z87" s="681"/>
      <c r="AA87" s="683"/>
      <c r="AB87" s="683"/>
      <c r="AC87" s="688"/>
      <c r="AD87" s="163"/>
      <c r="AE87" s="163"/>
      <c r="AF87" s="163"/>
      <c r="AG87" s="163"/>
      <c r="AH87" s="120"/>
    </row>
    <row r="88" spans="1:34" ht="21" customHeight="1">
      <c r="A88" s="643"/>
      <c r="B88" s="643"/>
      <c r="C88" s="654" t="s">
        <v>237</v>
      </c>
      <c r="D88" s="672"/>
      <c r="E88" s="656"/>
      <c r="F88" s="657"/>
      <c r="G88" s="657"/>
      <c r="H88" s="657"/>
      <c r="I88" s="658"/>
      <c r="J88" s="657"/>
      <c r="K88" s="657"/>
      <c r="L88" s="657"/>
      <c r="M88" s="652"/>
      <c r="N88" s="652"/>
      <c r="O88" s="652"/>
      <c r="P88" s="652"/>
      <c r="Q88" s="657"/>
      <c r="R88" s="657"/>
      <c r="S88" s="657"/>
      <c r="T88" s="650"/>
      <c r="U88" s="650"/>
      <c r="V88" s="650"/>
      <c r="W88" s="651"/>
      <c r="X88" s="650"/>
      <c r="Y88" s="651"/>
      <c r="Z88" s="650"/>
      <c r="AA88" s="652"/>
      <c r="AB88" s="652"/>
      <c r="AC88" s="659"/>
      <c r="AD88" s="142"/>
      <c r="AE88" s="142"/>
      <c r="AF88" s="142"/>
      <c r="AG88" s="142"/>
    </row>
    <row r="89" spans="1:34" s="126" customFormat="1" ht="21" customHeight="1">
      <c r="A89" s="660"/>
      <c r="B89" s="660"/>
      <c r="C89" s="661" t="s">
        <v>252</v>
      </c>
      <c r="D89" s="673"/>
      <c r="E89" s="663"/>
      <c r="F89" s="664"/>
      <c r="G89" s="664"/>
      <c r="H89" s="664"/>
      <c r="I89" s="665"/>
      <c r="J89" s="664"/>
      <c r="K89" s="664"/>
      <c r="L89" s="664"/>
      <c r="M89" s="666"/>
      <c r="N89" s="666"/>
      <c r="O89" s="666"/>
      <c r="P89" s="666"/>
      <c r="Q89" s="664"/>
      <c r="R89" s="664"/>
      <c r="S89" s="664"/>
      <c r="T89" s="667"/>
      <c r="U89" s="667"/>
      <c r="V89" s="668"/>
      <c r="W89" s="669"/>
      <c r="X89" s="668"/>
      <c r="Y89" s="669"/>
      <c r="Z89" s="668"/>
      <c r="AA89" s="670"/>
      <c r="AB89" s="670"/>
      <c r="AC89" s="671"/>
      <c r="AD89" s="182"/>
      <c r="AE89" s="182"/>
      <c r="AF89" s="182"/>
      <c r="AG89" s="182"/>
      <c r="AH89" s="125"/>
    </row>
    <row r="90" spans="1:34" s="121" customFormat="1" ht="21" customHeight="1">
      <c r="A90" s="674"/>
      <c r="B90" s="674"/>
      <c r="C90" s="689" t="s">
        <v>533</v>
      </c>
      <c r="D90" s="690"/>
      <c r="E90" s="685"/>
      <c r="F90" s="686"/>
      <c r="G90" s="686"/>
      <c r="H90" s="686"/>
      <c r="I90" s="687"/>
      <c r="J90" s="686"/>
      <c r="K90" s="686"/>
      <c r="L90" s="686"/>
      <c r="M90" s="683"/>
      <c r="N90" s="683"/>
      <c r="O90" s="683"/>
      <c r="P90" s="683"/>
      <c r="Q90" s="686"/>
      <c r="R90" s="686"/>
      <c r="S90" s="686"/>
      <c r="T90" s="681"/>
      <c r="U90" s="681"/>
      <c r="V90" s="681"/>
      <c r="W90" s="682"/>
      <c r="X90" s="681"/>
      <c r="Y90" s="682"/>
      <c r="Z90" s="681"/>
      <c r="AA90" s="683"/>
      <c r="AB90" s="683"/>
      <c r="AC90" s="688"/>
      <c r="AD90" s="163"/>
      <c r="AE90" s="163"/>
      <c r="AF90" s="163"/>
      <c r="AG90" s="163"/>
      <c r="AH90" s="120"/>
    </row>
    <row r="91" spans="1:34" ht="21" customHeight="1">
      <c r="A91" s="643"/>
      <c r="B91" s="643"/>
      <c r="C91" s="654" t="s">
        <v>251</v>
      </c>
      <c r="D91" s="672"/>
      <c r="E91" s="656"/>
      <c r="F91" s="657"/>
      <c r="G91" s="657"/>
      <c r="H91" s="657"/>
      <c r="I91" s="658"/>
      <c r="J91" s="657"/>
      <c r="K91" s="657"/>
      <c r="L91" s="657"/>
      <c r="M91" s="652"/>
      <c r="N91" s="652"/>
      <c r="O91" s="652"/>
      <c r="P91" s="652"/>
      <c r="Q91" s="657"/>
      <c r="R91" s="657"/>
      <c r="S91" s="657"/>
      <c r="T91" s="650"/>
      <c r="U91" s="650"/>
      <c r="V91" s="650"/>
      <c r="W91" s="651"/>
      <c r="X91" s="650"/>
      <c r="Y91" s="651"/>
      <c r="Z91" s="650"/>
      <c r="AA91" s="652"/>
      <c r="AB91" s="652"/>
      <c r="AC91" s="659"/>
      <c r="AD91" s="142"/>
      <c r="AE91" s="142"/>
      <c r="AF91" s="142"/>
      <c r="AG91" s="142"/>
    </row>
    <row r="92" spans="1:34" s="121" customFormat="1" ht="21" customHeight="1">
      <c r="A92" s="674"/>
      <c r="B92" s="674"/>
      <c r="C92" s="689" t="s">
        <v>534</v>
      </c>
      <c r="D92" s="690"/>
      <c r="E92" s="685"/>
      <c r="F92" s="686"/>
      <c r="G92" s="686"/>
      <c r="H92" s="686"/>
      <c r="I92" s="687"/>
      <c r="J92" s="686"/>
      <c r="K92" s="686"/>
      <c r="L92" s="686"/>
      <c r="M92" s="683"/>
      <c r="N92" s="683"/>
      <c r="O92" s="683"/>
      <c r="P92" s="683"/>
      <c r="Q92" s="686"/>
      <c r="R92" s="686"/>
      <c r="S92" s="686"/>
      <c r="T92" s="681"/>
      <c r="U92" s="681"/>
      <c r="V92" s="681"/>
      <c r="W92" s="682"/>
      <c r="X92" s="681"/>
      <c r="Y92" s="682"/>
      <c r="Z92" s="681"/>
      <c r="AA92" s="683"/>
      <c r="AB92" s="683"/>
      <c r="AC92" s="688"/>
      <c r="AD92" s="163"/>
      <c r="AE92" s="163"/>
      <c r="AF92" s="163"/>
      <c r="AG92" s="163"/>
      <c r="AH92" s="120"/>
    </row>
    <row r="93" spans="1:34" ht="21" customHeight="1">
      <c r="A93" s="643"/>
      <c r="B93" s="643"/>
      <c r="C93" s="654" t="s">
        <v>231</v>
      </c>
      <c r="D93" s="672"/>
      <c r="E93" s="656"/>
      <c r="F93" s="657"/>
      <c r="G93" s="657"/>
      <c r="H93" s="657"/>
      <c r="I93" s="658"/>
      <c r="J93" s="657"/>
      <c r="K93" s="657"/>
      <c r="L93" s="657"/>
      <c r="M93" s="652"/>
      <c r="N93" s="652"/>
      <c r="O93" s="652"/>
      <c r="P93" s="652"/>
      <c r="Q93" s="657"/>
      <c r="R93" s="657"/>
      <c r="S93" s="657"/>
      <c r="T93" s="650"/>
      <c r="U93" s="650"/>
      <c r="V93" s="650"/>
      <c r="W93" s="651"/>
      <c r="X93" s="650"/>
      <c r="Y93" s="651"/>
      <c r="Z93" s="650"/>
      <c r="AA93" s="652"/>
      <c r="AB93" s="652"/>
      <c r="AC93" s="659"/>
      <c r="AD93" s="142"/>
      <c r="AE93" s="142"/>
      <c r="AF93" s="142"/>
      <c r="AG93" s="142"/>
    </row>
    <row r="94" spans="1:34" s="121" customFormat="1" ht="21" customHeight="1">
      <c r="A94" s="674"/>
      <c r="B94" s="674"/>
      <c r="C94" s="689" t="s">
        <v>535</v>
      </c>
      <c r="D94" s="690"/>
      <c r="E94" s="685"/>
      <c r="F94" s="686"/>
      <c r="G94" s="686"/>
      <c r="H94" s="686"/>
      <c r="I94" s="687"/>
      <c r="J94" s="686"/>
      <c r="K94" s="686"/>
      <c r="L94" s="686"/>
      <c r="M94" s="683"/>
      <c r="N94" s="683"/>
      <c r="O94" s="683"/>
      <c r="P94" s="683"/>
      <c r="Q94" s="686"/>
      <c r="R94" s="686"/>
      <c r="S94" s="686"/>
      <c r="T94" s="681"/>
      <c r="U94" s="681"/>
      <c r="V94" s="681"/>
      <c r="W94" s="682"/>
      <c r="X94" s="681"/>
      <c r="Y94" s="682"/>
      <c r="Z94" s="681"/>
      <c r="AA94" s="683"/>
      <c r="AB94" s="683"/>
      <c r="AC94" s="688"/>
      <c r="AD94" s="163"/>
      <c r="AE94" s="163"/>
      <c r="AF94" s="163"/>
      <c r="AG94" s="163"/>
      <c r="AH94" s="120"/>
    </row>
    <row r="95" spans="1:34" ht="21" customHeight="1">
      <c r="A95" s="643"/>
      <c r="B95" s="643"/>
      <c r="C95" s="654" t="s">
        <v>233</v>
      </c>
      <c r="D95" s="672"/>
      <c r="E95" s="656"/>
      <c r="F95" s="657"/>
      <c r="G95" s="657"/>
      <c r="H95" s="657"/>
      <c r="I95" s="658"/>
      <c r="J95" s="657"/>
      <c r="K95" s="657"/>
      <c r="L95" s="657"/>
      <c r="M95" s="652"/>
      <c r="N95" s="652"/>
      <c r="O95" s="652"/>
      <c r="P95" s="652"/>
      <c r="Q95" s="657"/>
      <c r="R95" s="657"/>
      <c r="S95" s="657"/>
      <c r="T95" s="650"/>
      <c r="U95" s="650"/>
      <c r="V95" s="650"/>
      <c r="W95" s="651"/>
      <c r="X95" s="650"/>
      <c r="Y95" s="651"/>
      <c r="Z95" s="650"/>
      <c r="AA95" s="652"/>
      <c r="AB95" s="652"/>
      <c r="AC95" s="659"/>
      <c r="AD95" s="142"/>
      <c r="AE95" s="142"/>
      <c r="AF95" s="142"/>
      <c r="AG95" s="142"/>
    </row>
    <row r="96" spans="1:34" s="121" customFormat="1" ht="21" customHeight="1">
      <c r="A96" s="674"/>
      <c r="B96" s="674"/>
      <c r="C96" s="689" t="s">
        <v>536</v>
      </c>
      <c r="D96" s="690"/>
      <c r="E96" s="685"/>
      <c r="F96" s="686"/>
      <c r="G96" s="686"/>
      <c r="H96" s="686"/>
      <c r="I96" s="687"/>
      <c r="J96" s="686"/>
      <c r="K96" s="686"/>
      <c r="L96" s="686"/>
      <c r="M96" s="683"/>
      <c r="N96" s="683"/>
      <c r="O96" s="683"/>
      <c r="P96" s="683"/>
      <c r="Q96" s="686"/>
      <c r="R96" s="686"/>
      <c r="S96" s="686"/>
      <c r="T96" s="681"/>
      <c r="U96" s="681"/>
      <c r="V96" s="681"/>
      <c r="W96" s="682"/>
      <c r="X96" s="681"/>
      <c r="Y96" s="682"/>
      <c r="Z96" s="681"/>
      <c r="AA96" s="683"/>
      <c r="AB96" s="683"/>
      <c r="AC96" s="688"/>
      <c r="AD96" s="163"/>
      <c r="AE96" s="163"/>
      <c r="AF96" s="163"/>
      <c r="AG96" s="163"/>
      <c r="AH96" s="120"/>
    </row>
    <row r="97" spans="1:34" ht="21" customHeight="1">
      <c r="A97" s="643"/>
      <c r="B97" s="643"/>
      <c r="C97" s="654" t="s">
        <v>235</v>
      </c>
      <c r="D97" s="672"/>
      <c r="E97" s="656"/>
      <c r="F97" s="657"/>
      <c r="G97" s="657"/>
      <c r="H97" s="657"/>
      <c r="I97" s="658"/>
      <c r="J97" s="657"/>
      <c r="K97" s="657"/>
      <c r="L97" s="657"/>
      <c r="M97" s="652"/>
      <c r="N97" s="652"/>
      <c r="O97" s="652"/>
      <c r="P97" s="652"/>
      <c r="Q97" s="657"/>
      <c r="R97" s="657"/>
      <c r="S97" s="657"/>
      <c r="T97" s="650"/>
      <c r="U97" s="650"/>
      <c r="V97" s="650"/>
      <c r="W97" s="651"/>
      <c r="X97" s="650"/>
      <c r="Y97" s="651"/>
      <c r="Z97" s="650"/>
      <c r="AA97" s="652"/>
      <c r="AB97" s="652"/>
      <c r="AC97" s="659"/>
      <c r="AD97" s="142"/>
      <c r="AE97" s="142"/>
      <c r="AF97" s="142"/>
      <c r="AG97" s="142"/>
    </row>
    <row r="98" spans="1:34" s="121" customFormat="1" ht="21" customHeight="1">
      <c r="A98" s="674"/>
      <c r="B98" s="674"/>
      <c r="C98" s="689" t="s">
        <v>537</v>
      </c>
      <c r="D98" s="690"/>
      <c r="E98" s="685"/>
      <c r="F98" s="686"/>
      <c r="G98" s="686"/>
      <c r="H98" s="686"/>
      <c r="I98" s="687"/>
      <c r="J98" s="686"/>
      <c r="K98" s="686"/>
      <c r="L98" s="686"/>
      <c r="M98" s="683"/>
      <c r="N98" s="683"/>
      <c r="O98" s="683"/>
      <c r="P98" s="683"/>
      <c r="Q98" s="686"/>
      <c r="R98" s="686"/>
      <c r="S98" s="686"/>
      <c r="T98" s="681"/>
      <c r="U98" s="681"/>
      <c r="V98" s="681"/>
      <c r="W98" s="682"/>
      <c r="X98" s="681"/>
      <c r="Y98" s="682"/>
      <c r="Z98" s="681"/>
      <c r="AA98" s="683"/>
      <c r="AB98" s="683"/>
      <c r="AC98" s="688"/>
      <c r="AD98" s="163"/>
      <c r="AE98" s="163"/>
      <c r="AF98" s="163"/>
      <c r="AG98" s="163"/>
      <c r="AH98" s="120"/>
    </row>
    <row r="99" spans="1:34" ht="21" customHeight="1">
      <c r="A99" s="643"/>
      <c r="B99" s="643"/>
      <c r="C99" s="654" t="s">
        <v>237</v>
      </c>
      <c r="D99" s="672"/>
      <c r="E99" s="656"/>
      <c r="F99" s="657"/>
      <c r="G99" s="657"/>
      <c r="H99" s="657"/>
      <c r="I99" s="658"/>
      <c r="J99" s="657"/>
      <c r="K99" s="657"/>
      <c r="L99" s="657"/>
      <c r="M99" s="652"/>
      <c r="N99" s="652"/>
      <c r="O99" s="652"/>
      <c r="P99" s="652"/>
      <c r="Q99" s="657"/>
      <c r="R99" s="657"/>
      <c r="S99" s="657"/>
      <c r="T99" s="650"/>
      <c r="U99" s="650"/>
      <c r="V99" s="650"/>
      <c r="W99" s="651"/>
      <c r="X99" s="650"/>
      <c r="Y99" s="651"/>
      <c r="Z99" s="650"/>
      <c r="AA99" s="652"/>
      <c r="AB99" s="652"/>
      <c r="AC99" s="659"/>
      <c r="AD99" s="142"/>
      <c r="AE99" s="142"/>
      <c r="AF99" s="142"/>
      <c r="AG99" s="142"/>
    </row>
    <row r="100" spans="1:34" s="205" customFormat="1" ht="23.25">
      <c r="A100" s="196" t="s">
        <v>290</v>
      </c>
      <c r="B100" s="197"/>
      <c r="C100" s="198"/>
      <c r="D100" s="198"/>
      <c r="E100" s="261"/>
      <c r="F100" s="199"/>
      <c r="G100" s="199"/>
      <c r="H100" s="199"/>
      <c r="I100" s="200"/>
      <c r="J100" s="201"/>
      <c r="K100" s="201"/>
      <c r="L100" s="201"/>
      <c r="M100" s="202"/>
      <c r="N100" s="202"/>
      <c r="O100" s="202"/>
      <c r="P100" s="202"/>
      <c r="Q100" s="199"/>
      <c r="R100" s="199"/>
      <c r="S100" s="199"/>
      <c r="T100" s="280"/>
      <c r="U100" s="280"/>
      <c r="V100" s="280"/>
      <c r="W100" s="281"/>
      <c r="X100" s="280"/>
      <c r="Y100" s="281"/>
      <c r="Z100" s="280"/>
      <c r="AA100" s="202"/>
      <c r="AB100" s="202"/>
      <c r="AC100" s="203"/>
      <c r="AD100" s="202"/>
      <c r="AE100" s="202"/>
      <c r="AF100" s="202"/>
      <c r="AG100" s="202"/>
      <c r="AH100" s="204"/>
    </row>
  </sheetData>
  <mergeCells count="24">
    <mergeCell ref="AE4:AG8"/>
    <mergeCell ref="AD4:AD8"/>
    <mergeCell ref="S6:Z6"/>
    <mergeCell ref="AA4:AB7"/>
    <mergeCell ref="AC4:AC8"/>
    <mergeCell ref="T7:T8"/>
    <mergeCell ref="S7:S8"/>
    <mergeCell ref="A4:A8"/>
    <mergeCell ref="B4:B8"/>
    <mergeCell ref="S4:Z5"/>
    <mergeCell ref="U7:V7"/>
    <mergeCell ref="W7:X7"/>
    <mergeCell ref="Y7:Z7"/>
    <mergeCell ref="I5:O5"/>
    <mergeCell ref="P5:R5"/>
    <mergeCell ref="I6:K7"/>
    <mergeCell ref="M6:O6"/>
    <mergeCell ref="C4:C8"/>
    <mergeCell ref="I4:R4"/>
    <mergeCell ref="P6:R6"/>
    <mergeCell ref="P7:R7"/>
    <mergeCell ref="E4:E8"/>
    <mergeCell ref="F4:H7"/>
    <mergeCell ref="D4:D8"/>
  </mergeCells>
  <phoneticPr fontId="99" type="noConversion"/>
  <printOptions horizontalCentered="1"/>
  <pageMargins left="0" right="0" top="0.74803149606299213" bottom="0" header="0.31496062992125984" footer="0.31496062992125984"/>
  <pageSetup paperSize="9" scale="40" fitToHeight="0" orientation="landscape" r:id="rId1"/>
  <rowBreaks count="1" manualBreakCount="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N10"/>
  <sheetViews>
    <sheetView view="pageBreakPreview" zoomScale="140" zoomScaleNormal="100" zoomScaleSheetLayoutView="140" workbookViewId="0">
      <selection activeCell="F15" sqref="F15"/>
    </sheetView>
  </sheetViews>
  <sheetFormatPr defaultRowHeight="18.75"/>
  <cols>
    <col min="1" max="1" width="31.5703125" style="2" bestFit="1" customWidth="1"/>
    <col min="2" max="2" width="14" style="2" bestFit="1" customWidth="1"/>
    <col min="3" max="3" width="5.5703125" style="2" bestFit="1" customWidth="1"/>
    <col min="4" max="4" width="6.140625" style="2" bestFit="1" customWidth="1"/>
    <col min="5" max="5" width="6.7109375" style="2" bestFit="1" customWidth="1"/>
    <col min="6" max="6" width="18.42578125" style="2" bestFit="1" customWidth="1"/>
    <col min="7" max="7" width="10.42578125" style="2" bestFit="1" customWidth="1"/>
    <col min="8" max="8" width="37.28515625" style="2" customWidth="1"/>
    <col min="9" max="16384" width="9.140625" style="2"/>
  </cols>
  <sheetData>
    <row r="1" spans="1:14" s="3" customFormat="1" ht="21">
      <c r="A1" s="878" t="s">
        <v>526</v>
      </c>
      <c r="B1" s="878"/>
      <c r="C1" s="878"/>
      <c r="D1" s="878"/>
      <c r="E1" s="878"/>
      <c r="F1" s="878"/>
      <c r="G1" s="878"/>
      <c r="H1" s="878"/>
    </row>
    <row r="2" spans="1:14" s="1" customFormat="1">
      <c r="A2" s="36" t="s">
        <v>64</v>
      </c>
      <c r="B2" s="36"/>
      <c r="C2" s="36"/>
      <c r="D2" s="36"/>
      <c r="E2" s="36"/>
      <c r="F2" s="36"/>
      <c r="G2" s="37"/>
      <c r="H2" s="38" t="s">
        <v>174</v>
      </c>
      <c r="M2" s="37"/>
      <c r="N2" s="37"/>
    </row>
    <row r="3" spans="1:14" s="3" customFormat="1">
      <c r="A3" s="879" t="s">
        <v>492</v>
      </c>
      <c r="B3" s="882" t="s">
        <v>162</v>
      </c>
      <c r="C3" s="883"/>
      <c r="D3" s="883"/>
      <c r="E3" s="884"/>
      <c r="F3" s="879" t="s">
        <v>166</v>
      </c>
      <c r="G3" s="101" t="s">
        <v>4</v>
      </c>
      <c r="H3" s="881" t="s">
        <v>369</v>
      </c>
    </row>
    <row r="4" spans="1:14" s="3" customFormat="1">
      <c r="A4" s="880"/>
      <c r="B4" s="102" t="s">
        <v>171</v>
      </c>
      <c r="C4" s="102" t="s">
        <v>163</v>
      </c>
      <c r="D4" s="102" t="s">
        <v>164</v>
      </c>
      <c r="E4" s="102" t="s">
        <v>165</v>
      </c>
      <c r="F4" s="880"/>
      <c r="G4" s="102" t="s">
        <v>186</v>
      </c>
      <c r="H4" s="880"/>
    </row>
    <row r="5" spans="1:14" ht="26.25" customHeight="1">
      <c r="A5" s="103" t="s">
        <v>5</v>
      </c>
      <c r="B5" s="103"/>
      <c r="C5" s="103"/>
      <c r="D5" s="103"/>
      <c r="E5" s="103"/>
      <c r="F5" s="103"/>
      <c r="G5" s="104"/>
      <c r="H5" s="104"/>
    </row>
    <row r="6" spans="1:14" ht="21" customHeight="1">
      <c r="A6" s="6"/>
      <c r="B6" s="6"/>
      <c r="C6" s="6"/>
      <c r="D6" s="6"/>
      <c r="E6" s="6"/>
      <c r="F6" s="6"/>
      <c r="G6" s="6"/>
      <c r="H6" s="6"/>
    </row>
    <row r="7" spans="1:14">
      <c r="A7" s="6"/>
      <c r="B7" s="6"/>
      <c r="C7" s="6"/>
      <c r="D7" s="6"/>
      <c r="E7" s="6"/>
      <c r="F7" s="6"/>
      <c r="G7" s="6"/>
      <c r="H7" s="6"/>
    </row>
    <row r="8" spans="1:14">
      <c r="A8" s="6"/>
      <c r="B8" s="6"/>
      <c r="C8" s="6"/>
      <c r="D8" s="6"/>
      <c r="E8" s="6"/>
      <c r="F8" s="6"/>
      <c r="G8" s="6"/>
      <c r="H8" s="6"/>
    </row>
    <row r="9" spans="1:14">
      <c r="A9" s="6"/>
      <c r="B9" s="6"/>
      <c r="C9" s="6"/>
      <c r="D9" s="6"/>
      <c r="E9" s="6"/>
      <c r="F9" s="6"/>
      <c r="G9" s="6"/>
      <c r="H9" s="6"/>
    </row>
    <row r="10" spans="1:14">
      <c r="A10" s="6"/>
      <c r="B10" s="6"/>
      <c r="C10" s="6"/>
      <c r="D10" s="6"/>
      <c r="E10" s="6"/>
      <c r="F10" s="6"/>
      <c r="G10" s="6"/>
      <c r="H10" s="6"/>
    </row>
  </sheetData>
  <mergeCells count="5">
    <mergeCell ref="A1:H1"/>
    <mergeCell ref="A3:A4"/>
    <mergeCell ref="H3:H4"/>
    <mergeCell ref="B3:E3"/>
    <mergeCell ref="F3:F4"/>
  </mergeCells>
  <phoneticPr fontId="0" type="noConversion"/>
  <printOptions horizontalCentered="1"/>
  <pageMargins left="0.15748031496062992" right="0.15748031496062992" top="0.74803149606299213" bottom="0.74803149606299213" header="0.31496062992125984" footer="0.31496062992125984"/>
  <pageSetup paperSize="9"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C13"/>
  <sheetViews>
    <sheetView tabSelected="1" view="pageBreakPreview" zoomScale="120" zoomScaleNormal="100" zoomScaleSheetLayoutView="120" workbookViewId="0">
      <selection activeCell="G11" sqref="G11"/>
    </sheetView>
  </sheetViews>
  <sheetFormatPr defaultRowHeight="18.75"/>
  <cols>
    <col min="1" max="1" width="28.140625" style="2" customWidth="1"/>
    <col min="2" max="2" width="12.85546875" style="2" customWidth="1"/>
    <col min="3" max="3" width="37.85546875" style="2" customWidth="1"/>
    <col min="4" max="16384" width="9.140625" style="2"/>
  </cols>
  <sheetData>
    <row r="1" spans="1:3" s="3" customFormat="1" ht="21">
      <c r="A1" s="878" t="s">
        <v>527</v>
      </c>
      <c r="B1" s="878"/>
      <c r="C1" s="878"/>
    </row>
    <row r="2" spans="1:3" s="524" customFormat="1">
      <c r="A2" s="522" t="s">
        <v>450</v>
      </c>
      <c r="B2" s="37"/>
      <c r="C2" s="523" t="s">
        <v>174</v>
      </c>
    </row>
    <row r="3" spans="1:3" s="3" customFormat="1">
      <c r="A3" s="879" t="s">
        <v>63</v>
      </c>
      <c r="B3" s="101" t="s">
        <v>4</v>
      </c>
      <c r="C3" s="879" t="s">
        <v>53</v>
      </c>
    </row>
    <row r="4" spans="1:3" s="3" customFormat="1">
      <c r="A4" s="880"/>
      <c r="B4" s="102" t="s">
        <v>186</v>
      </c>
      <c r="C4" s="880"/>
    </row>
    <row r="5" spans="1:3" ht="26.25" customHeight="1">
      <c r="A5" s="103" t="s">
        <v>5</v>
      </c>
      <c r="B5" s="104"/>
      <c r="C5" s="104"/>
    </row>
    <row r="6" spans="1:3">
      <c r="A6" s="6"/>
      <c r="B6" s="6"/>
      <c r="C6" s="6"/>
    </row>
    <row r="7" spans="1:3">
      <c r="A7" s="6"/>
      <c r="B7" s="6"/>
      <c r="C7" s="6"/>
    </row>
    <row r="8" spans="1:3">
      <c r="A8" s="6"/>
      <c r="B8" s="6"/>
      <c r="C8" s="6"/>
    </row>
    <row r="9" spans="1:3">
      <c r="A9" s="6"/>
      <c r="B9" s="6"/>
      <c r="C9" s="6"/>
    </row>
    <row r="10" spans="1:3">
      <c r="A10" s="6"/>
      <c r="B10" s="6"/>
      <c r="C10" s="6"/>
    </row>
    <row r="11" spans="1:3">
      <c r="A11" s="6"/>
      <c r="B11" s="6"/>
      <c r="C11" s="6"/>
    </row>
    <row r="12" spans="1:3">
      <c r="A12" s="6"/>
      <c r="B12" s="6"/>
      <c r="C12" s="6"/>
    </row>
    <row r="13" spans="1:3">
      <c r="A13" s="6"/>
      <c r="B13" s="6"/>
      <c r="C13" s="6"/>
    </row>
  </sheetData>
  <mergeCells count="3">
    <mergeCell ref="A1:C1"/>
    <mergeCell ref="A3:A4"/>
    <mergeCell ref="C3:C4"/>
  </mergeCells>
  <printOptions horizontalCentered="1"/>
  <pageMargins left="0.59055118110236227" right="0.59055118110236227" top="0.74803149606299213" bottom="0.74803149606299213" header="0.31496062992125984" footer="0.31496062992125984"/>
  <pageSetup paperSize="9"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pageSetUpPr fitToPage="1"/>
  </sheetPr>
  <dimension ref="A1:I42"/>
  <sheetViews>
    <sheetView view="pageBreakPreview" zoomScale="85" zoomScaleNormal="85" zoomScaleSheetLayoutView="85" workbookViewId="0">
      <selection activeCell="M32" sqref="M32"/>
    </sheetView>
  </sheetViews>
  <sheetFormatPr defaultRowHeight="18.75"/>
  <cols>
    <col min="1" max="1" width="34.140625" style="524" customWidth="1"/>
    <col min="2" max="5" width="7.85546875" style="524" customWidth="1"/>
    <col min="6" max="6" width="7.85546875" style="37" customWidth="1"/>
    <col min="7" max="7" width="9.28515625" style="37" customWidth="1"/>
    <col min="8" max="8" width="17.85546875" style="524" customWidth="1"/>
    <col min="9" max="9" width="30.85546875" style="524" customWidth="1"/>
    <col min="10" max="16384" width="9.140625" style="524"/>
  </cols>
  <sheetData>
    <row r="1" spans="1:9" ht="25.5" customHeight="1">
      <c r="A1" s="885" t="s">
        <v>528</v>
      </c>
      <c r="B1" s="886"/>
      <c r="C1" s="886"/>
      <c r="D1" s="886"/>
      <c r="E1" s="886"/>
      <c r="F1" s="886"/>
      <c r="G1" s="886"/>
      <c r="H1" s="886"/>
      <c r="I1" s="525"/>
    </row>
    <row r="2" spans="1:9" ht="24.75" customHeight="1">
      <c r="A2" s="522" t="s">
        <v>450</v>
      </c>
      <c r="I2" s="523" t="s">
        <v>451</v>
      </c>
    </row>
    <row r="3" spans="1:9">
      <c r="A3" s="526"/>
      <c r="B3" s="887" t="s">
        <v>529</v>
      </c>
      <c r="C3" s="888"/>
      <c r="D3" s="888"/>
      <c r="E3" s="888"/>
      <c r="F3" s="888"/>
      <c r="G3" s="526" t="s">
        <v>452</v>
      </c>
      <c r="H3" s="526" t="s">
        <v>453</v>
      </c>
      <c r="I3" s="527" t="s">
        <v>454</v>
      </c>
    </row>
    <row r="4" spans="1:9">
      <c r="A4" s="528" t="s">
        <v>455</v>
      </c>
      <c r="B4" s="889" t="s">
        <v>79</v>
      </c>
      <c r="C4" s="889" t="s">
        <v>57</v>
      </c>
      <c r="D4" s="889" t="s">
        <v>253</v>
      </c>
      <c r="E4" s="889" t="s">
        <v>80</v>
      </c>
      <c r="F4" s="889" t="s">
        <v>58</v>
      </c>
      <c r="G4" s="528" t="s">
        <v>456</v>
      </c>
      <c r="H4" s="528" t="s">
        <v>457</v>
      </c>
      <c r="I4" s="529" t="s">
        <v>458</v>
      </c>
    </row>
    <row r="5" spans="1:9" s="522" customFormat="1">
      <c r="A5" s="530" t="s">
        <v>459</v>
      </c>
      <c r="B5" s="890"/>
      <c r="C5" s="890"/>
      <c r="D5" s="890"/>
      <c r="E5" s="890"/>
      <c r="F5" s="890"/>
      <c r="G5" s="530"/>
      <c r="H5" s="530"/>
      <c r="I5" s="531"/>
    </row>
    <row r="6" spans="1:9" ht="19.5" thickBot="1">
      <c r="A6" s="532" t="s">
        <v>59</v>
      </c>
      <c r="B6" s="533"/>
      <c r="C6" s="534"/>
      <c r="D6" s="533"/>
      <c r="E6" s="535"/>
      <c r="F6" s="533"/>
      <c r="G6" s="536"/>
      <c r="H6" s="533"/>
      <c r="I6" s="533"/>
    </row>
    <row r="7" spans="1:9" s="522" customFormat="1" ht="19.5" thickTop="1">
      <c r="A7" s="537" t="s">
        <v>460</v>
      </c>
      <c r="B7" s="537"/>
      <c r="C7" s="538"/>
      <c r="D7" s="537"/>
      <c r="E7" s="538"/>
      <c r="F7" s="537"/>
      <c r="G7" s="538"/>
      <c r="H7" s="537"/>
      <c r="I7" s="539" t="s">
        <v>461</v>
      </c>
    </row>
    <row r="8" spans="1:9">
      <c r="A8" s="540" t="s">
        <v>462</v>
      </c>
      <c r="B8" s="541"/>
      <c r="C8" s="542"/>
      <c r="D8" s="541"/>
      <c r="E8" s="542"/>
      <c r="F8" s="541"/>
      <c r="G8" s="542"/>
      <c r="H8" s="541"/>
      <c r="I8" s="543" t="s">
        <v>463</v>
      </c>
    </row>
    <row r="9" spans="1:9">
      <c r="A9" s="541" t="s">
        <v>464</v>
      </c>
      <c r="B9" s="541"/>
      <c r="C9" s="542"/>
      <c r="D9" s="541"/>
      <c r="E9" s="542"/>
      <c r="F9" s="541"/>
      <c r="G9" s="542"/>
      <c r="H9" s="541"/>
      <c r="I9" s="543" t="s">
        <v>465</v>
      </c>
    </row>
    <row r="10" spans="1:9">
      <c r="A10" s="541" t="s">
        <v>466</v>
      </c>
      <c r="B10" s="541"/>
      <c r="C10" s="542"/>
      <c r="D10" s="541"/>
      <c r="E10" s="542"/>
      <c r="F10" s="541"/>
      <c r="G10" s="542"/>
      <c r="H10" s="541"/>
      <c r="I10" s="541"/>
    </row>
    <row r="11" spans="1:9">
      <c r="A11" s="541" t="s">
        <v>467</v>
      </c>
      <c r="B11" s="541"/>
      <c r="C11" s="542"/>
      <c r="D11" s="541"/>
      <c r="E11" s="542"/>
      <c r="F11" s="541"/>
      <c r="G11" s="542"/>
      <c r="H11" s="541"/>
      <c r="I11" s="541"/>
    </row>
    <row r="12" spans="1:9" s="522" customFormat="1">
      <c r="A12" s="541" t="s">
        <v>490</v>
      </c>
      <c r="B12" s="541"/>
      <c r="C12" s="542"/>
      <c r="D12" s="541"/>
      <c r="E12" s="542"/>
      <c r="F12" s="541"/>
      <c r="G12" s="542"/>
      <c r="H12" s="541"/>
      <c r="I12" s="541"/>
    </row>
    <row r="13" spans="1:9" s="522" customFormat="1">
      <c r="A13" s="541" t="s">
        <v>491</v>
      </c>
      <c r="B13" s="541"/>
      <c r="C13" s="542"/>
      <c r="D13" s="541"/>
      <c r="E13" s="542"/>
      <c r="F13" s="541"/>
      <c r="G13" s="542"/>
      <c r="H13" s="541"/>
      <c r="I13" s="541"/>
    </row>
    <row r="14" spans="1:9" s="522" customFormat="1">
      <c r="A14" s="541" t="s">
        <v>470</v>
      </c>
      <c r="B14" s="541"/>
      <c r="C14" s="542"/>
      <c r="D14" s="541"/>
      <c r="E14" s="542"/>
      <c r="F14" s="541"/>
      <c r="G14" s="542"/>
      <c r="H14" s="541"/>
      <c r="I14" s="541"/>
    </row>
    <row r="15" spans="1:9" s="522" customFormat="1">
      <c r="A15" s="541" t="s">
        <v>471</v>
      </c>
      <c r="B15" s="541"/>
      <c r="C15" s="542"/>
      <c r="D15" s="541"/>
      <c r="E15" s="542"/>
      <c r="F15" s="541"/>
      <c r="G15" s="542"/>
      <c r="H15" s="541"/>
      <c r="I15" s="541"/>
    </row>
    <row r="16" spans="1:9">
      <c r="A16" s="544" t="s">
        <v>472</v>
      </c>
      <c r="B16" s="544"/>
      <c r="C16" s="545"/>
      <c r="D16" s="544"/>
      <c r="E16" s="545"/>
      <c r="F16" s="544"/>
      <c r="G16" s="545"/>
      <c r="H16" s="544"/>
      <c r="I16" s="544"/>
    </row>
    <row r="17" spans="1:9">
      <c r="A17" s="541" t="s">
        <v>473</v>
      </c>
      <c r="B17" s="541"/>
      <c r="C17" s="542"/>
      <c r="D17" s="541"/>
      <c r="E17" s="542"/>
      <c r="F17" s="541"/>
      <c r="G17" s="542"/>
      <c r="H17" s="541"/>
      <c r="I17" s="543" t="s">
        <v>461</v>
      </c>
    </row>
    <row r="18" spans="1:9">
      <c r="A18" s="540" t="s">
        <v>462</v>
      </c>
      <c r="B18" s="541"/>
      <c r="C18" s="542"/>
      <c r="D18" s="541"/>
      <c r="E18" s="542"/>
      <c r="F18" s="541"/>
      <c r="G18" s="542"/>
      <c r="H18" s="541"/>
      <c r="I18" s="543" t="s">
        <v>463</v>
      </c>
    </row>
    <row r="19" spans="1:9">
      <c r="A19" s="541" t="s">
        <v>464</v>
      </c>
      <c r="B19" s="541"/>
      <c r="C19" s="542"/>
      <c r="D19" s="541"/>
      <c r="E19" s="542"/>
      <c r="F19" s="541"/>
      <c r="G19" s="542"/>
      <c r="H19" s="541"/>
      <c r="I19" s="543" t="s">
        <v>465</v>
      </c>
    </row>
    <row r="20" spans="1:9">
      <c r="A20" s="541" t="s">
        <v>466</v>
      </c>
      <c r="B20" s="541"/>
      <c r="C20" s="542"/>
      <c r="D20" s="541"/>
      <c r="E20" s="542"/>
      <c r="F20" s="541"/>
      <c r="G20" s="542"/>
      <c r="H20" s="541"/>
      <c r="I20" s="541"/>
    </row>
    <row r="21" spans="1:9">
      <c r="A21" s="541" t="s">
        <v>467</v>
      </c>
      <c r="B21" s="541"/>
      <c r="C21" s="542"/>
      <c r="D21" s="541"/>
      <c r="E21" s="542"/>
      <c r="F21" s="541"/>
      <c r="G21" s="542"/>
      <c r="H21" s="541"/>
      <c r="I21" s="541"/>
    </row>
    <row r="22" spans="1:9" s="522" customFormat="1">
      <c r="A22" s="541" t="s">
        <v>490</v>
      </c>
      <c r="B22" s="541"/>
      <c r="C22" s="542"/>
      <c r="D22" s="541"/>
      <c r="E22" s="542"/>
      <c r="F22" s="541"/>
      <c r="G22" s="542"/>
      <c r="H22" s="541"/>
      <c r="I22" s="541"/>
    </row>
    <row r="23" spans="1:9" s="522" customFormat="1">
      <c r="A23" s="541" t="s">
        <v>491</v>
      </c>
      <c r="B23" s="541"/>
      <c r="C23" s="542"/>
      <c r="D23" s="541"/>
      <c r="E23" s="542"/>
      <c r="F23" s="541"/>
      <c r="G23" s="542"/>
      <c r="H23" s="541"/>
      <c r="I23" s="541"/>
    </row>
    <row r="24" spans="1:9" s="522" customFormat="1">
      <c r="A24" s="541" t="s">
        <v>470</v>
      </c>
      <c r="B24" s="541"/>
      <c r="C24" s="542"/>
      <c r="D24" s="541"/>
      <c r="E24" s="542"/>
      <c r="F24" s="541"/>
      <c r="G24" s="542"/>
      <c r="H24" s="541"/>
      <c r="I24" s="541"/>
    </row>
    <row r="25" spans="1:9" s="522" customFormat="1">
      <c r="A25" s="541" t="s">
        <v>471</v>
      </c>
      <c r="B25" s="541"/>
      <c r="C25" s="542"/>
      <c r="D25" s="541"/>
      <c r="E25" s="542"/>
      <c r="F25" s="541"/>
      <c r="G25" s="542"/>
      <c r="H25" s="541"/>
      <c r="I25" s="541"/>
    </row>
    <row r="26" spans="1:9" s="546" customFormat="1" ht="15.75">
      <c r="A26" s="544" t="s">
        <v>472</v>
      </c>
      <c r="B26" s="544"/>
      <c r="C26" s="545"/>
      <c r="D26" s="544"/>
      <c r="E26" s="545"/>
      <c r="F26" s="544"/>
      <c r="G26" s="545"/>
      <c r="H26" s="544"/>
      <c r="I26" s="544"/>
    </row>
    <row r="27" spans="1:9" s="546" customFormat="1">
      <c r="A27" s="524"/>
      <c r="B27" s="524"/>
      <c r="C27" s="524"/>
      <c r="D27" s="524"/>
      <c r="E27" s="524"/>
      <c r="F27" s="37"/>
      <c r="G27" s="37"/>
      <c r="H27" s="524"/>
      <c r="I27" s="524"/>
    </row>
    <row r="28" spans="1:9" s="546" customFormat="1">
      <c r="A28" s="524"/>
      <c r="B28" s="524"/>
      <c r="C28" s="524"/>
      <c r="D28" s="524"/>
      <c r="E28" s="524"/>
      <c r="F28" s="37"/>
      <c r="G28" s="37"/>
      <c r="H28" s="524"/>
      <c r="I28" s="524"/>
    </row>
    <row r="29" spans="1:9" s="546" customFormat="1">
      <c r="B29" s="547"/>
      <c r="C29" s="547"/>
      <c r="D29" s="547"/>
      <c r="E29" s="547"/>
      <c r="F29" s="548"/>
      <c r="G29" s="549"/>
      <c r="H29" s="550"/>
      <c r="I29" s="524"/>
    </row>
    <row r="30" spans="1:9" s="546" customFormat="1">
      <c r="A30" s="551" t="s">
        <v>474</v>
      </c>
      <c r="B30" s="552"/>
      <c r="C30" s="552"/>
      <c r="D30" s="552"/>
      <c r="E30" s="552"/>
      <c r="F30" s="553"/>
      <c r="G30" s="554"/>
      <c r="H30" s="550"/>
      <c r="I30" s="524"/>
    </row>
    <row r="31" spans="1:9" s="546" customFormat="1">
      <c r="A31" s="552"/>
      <c r="B31" s="552"/>
      <c r="C31" s="552"/>
      <c r="D31" s="552"/>
      <c r="E31" s="552"/>
      <c r="F31" s="553"/>
      <c r="G31" s="554"/>
      <c r="H31" s="550"/>
      <c r="I31" s="524"/>
    </row>
    <row r="32" spans="1:9" s="546" customFormat="1">
      <c r="A32" s="552"/>
      <c r="B32" s="552"/>
      <c r="C32" s="552"/>
      <c r="D32" s="552"/>
      <c r="E32" s="552"/>
      <c r="F32" s="553"/>
      <c r="G32" s="554"/>
      <c r="H32" s="550"/>
      <c r="I32" s="524"/>
    </row>
    <row r="33" spans="1:9" s="546" customFormat="1">
      <c r="A33" s="552"/>
      <c r="B33" s="552"/>
      <c r="C33" s="552"/>
      <c r="D33" s="552"/>
      <c r="E33" s="552"/>
      <c r="F33" s="553"/>
      <c r="G33" s="554"/>
      <c r="H33" s="550"/>
      <c r="I33" s="524"/>
    </row>
    <row r="34" spans="1:9" s="546" customFormat="1">
      <c r="A34" s="524"/>
      <c r="B34" s="524"/>
      <c r="C34" s="524"/>
      <c r="D34" s="524"/>
      <c r="E34" s="524"/>
      <c r="F34" s="37"/>
      <c r="G34" s="37"/>
      <c r="H34" s="524"/>
      <c r="I34" s="524"/>
    </row>
    <row r="35" spans="1:9" s="546" customFormat="1">
      <c r="A35" s="524"/>
      <c r="B35" s="524"/>
      <c r="C35" s="524"/>
      <c r="D35" s="524"/>
      <c r="E35" s="524"/>
      <c r="F35" s="37"/>
      <c r="G35" s="37"/>
      <c r="H35" s="524"/>
      <c r="I35" s="524"/>
    </row>
    <row r="36" spans="1:9" s="546" customFormat="1">
      <c r="A36" s="524"/>
      <c r="B36" s="524"/>
      <c r="C36" s="524"/>
      <c r="D36" s="524"/>
      <c r="E36" s="524"/>
      <c r="F36" s="37"/>
      <c r="G36" s="37"/>
      <c r="H36" s="524"/>
      <c r="I36" s="524"/>
    </row>
    <row r="37" spans="1:9" s="546" customFormat="1">
      <c r="A37" s="524"/>
      <c r="B37" s="524"/>
      <c r="C37" s="524"/>
      <c r="D37" s="524"/>
      <c r="E37" s="524"/>
      <c r="F37" s="37"/>
      <c r="G37" s="37"/>
      <c r="H37" s="524"/>
      <c r="I37" s="524"/>
    </row>
    <row r="38" spans="1:9" s="546" customFormat="1">
      <c r="A38" s="524"/>
      <c r="B38" s="524"/>
      <c r="C38" s="524"/>
      <c r="D38" s="524"/>
      <c r="E38" s="524"/>
      <c r="F38" s="37"/>
      <c r="G38" s="37"/>
      <c r="H38" s="524"/>
      <c r="I38" s="524"/>
    </row>
    <row r="39" spans="1:9" s="546" customFormat="1">
      <c r="A39" s="524"/>
      <c r="B39" s="524"/>
      <c r="C39" s="524"/>
      <c r="D39" s="524"/>
      <c r="E39" s="524"/>
      <c r="F39" s="37"/>
      <c r="G39" s="37"/>
      <c r="H39" s="524"/>
      <c r="I39" s="524"/>
    </row>
    <row r="40" spans="1:9" s="546" customFormat="1">
      <c r="A40" s="524"/>
      <c r="B40" s="524"/>
      <c r="C40" s="524"/>
      <c r="D40" s="524"/>
      <c r="E40" s="524"/>
      <c r="F40" s="37"/>
      <c r="G40" s="37"/>
      <c r="H40" s="524"/>
      <c r="I40" s="524"/>
    </row>
    <row r="41" spans="1:9" s="546" customFormat="1">
      <c r="A41" s="524"/>
      <c r="B41" s="524"/>
      <c r="C41" s="524"/>
      <c r="D41" s="524"/>
      <c r="E41" s="524"/>
      <c r="F41" s="37"/>
      <c r="G41" s="37"/>
      <c r="H41" s="524"/>
      <c r="I41" s="524"/>
    </row>
    <row r="42" spans="1:9" s="546" customFormat="1">
      <c r="A42" s="524"/>
      <c r="B42" s="524"/>
      <c r="C42" s="524"/>
      <c r="D42" s="524"/>
      <c r="E42" s="524"/>
      <c r="F42" s="37"/>
      <c r="G42" s="37"/>
      <c r="H42" s="524"/>
      <c r="I42" s="524"/>
    </row>
  </sheetData>
  <mergeCells count="7">
    <mergeCell ref="A1:H1"/>
    <mergeCell ref="B3:F3"/>
    <mergeCell ref="B4:B5"/>
    <mergeCell ref="C4:C5"/>
    <mergeCell ref="D4:D5"/>
    <mergeCell ref="E4:E5"/>
    <mergeCell ref="F4:F5"/>
  </mergeCells>
  <printOptions horizontalCentered="1"/>
  <pageMargins left="0.59055118110236227" right="0.59055118110236227" top="0.70866141732283472" bottom="0.55118110236220474" header="0.39370078740157483" footer="0"/>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15"/>
  <sheetViews>
    <sheetView zoomScale="90" zoomScaleNormal="90" zoomScaleSheetLayoutView="120" workbookViewId="0">
      <selection activeCell="O13" sqref="O13"/>
    </sheetView>
  </sheetViews>
  <sheetFormatPr defaultRowHeight="21"/>
  <cols>
    <col min="1" max="1" width="9.140625" style="88"/>
    <col min="2" max="2" width="30.85546875" style="88" customWidth="1"/>
    <col min="3" max="3" width="5.85546875" style="88" customWidth="1"/>
    <col min="4" max="4" width="33.7109375" style="88" customWidth="1"/>
    <col min="5" max="5" width="5.42578125" style="88" customWidth="1"/>
    <col min="6" max="6" width="30.5703125" style="88" customWidth="1"/>
    <col min="7" max="7" width="5.28515625" style="88" customWidth="1"/>
    <col min="8" max="8" width="29.28515625" style="88" customWidth="1"/>
    <col min="9" max="9" width="5.85546875" style="88" customWidth="1"/>
    <col min="10" max="10" width="32.7109375" style="88" customWidth="1"/>
    <col min="11" max="16384" width="9.140625" style="88"/>
  </cols>
  <sheetData>
    <row r="1" spans="2:10" s="87" customFormat="1" ht="29.25" customHeight="1">
      <c r="B1" s="694" t="s">
        <v>317</v>
      </c>
      <c r="C1" s="695"/>
      <c r="D1" s="695"/>
      <c r="E1" s="695"/>
      <c r="F1" s="695"/>
      <c r="G1" s="695"/>
      <c r="H1" s="695"/>
      <c r="I1" s="695"/>
      <c r="J1" s="696"/>
    </row>
    <row r="2" spans="2:10" s="87" customFormat="1">
      <c r="B2" s="697" t="s">
        <v>507</v>
      </c>
      <c r="C2" s="698"/>
      <c r="D2" s="698"/>
      <c r="E2" s="698"/>
      <c r="F2" s="698"/>
      <c r="G2" s="698"/>
      <c r="H2" s="698"/>
      <c r="I2" s="698"/>
      <c r="J2" s="699"/>
    </row>
    <row r="3" spans="2:10" s="87" customFormat="1">
      <c r="B3" s="700"/>
      <c r="C3" s="700"/>
      <c r="D3" s="700"/>
      <c r="E3" s="700"/>
      <c r="F3" s="700"/>
      <c r="G3" s="700"/>
      <c r="H3" s="700"/>
      <c r="I3" s="700"/>
      <c r="J3" s="700"/>
    </row>
    <row r="4" spans="2:10">
      <c r="B4" s="89" t="s">
        <v>132</v>
      </c>
      <c r="D4" s="89" t="s">
        <v>133</v>
      </c>
      <c r="F4" s="89" t="s">
        <v>134</v>
      </c>
      <c r="H4" s="89" t="s">
        <v>131</v>
      </c>
      <c r="J4" s="89" t="s">
        <v>181</v>
      </c>
    </row>
    <row r="5" spans="2:10" ht="6" customHeight="1">
      <c r="J5" s="701">
        <v>1</v>
      </c>
    </row>
    <row r="6" spans="2:10" s="91" customFormat="1" ht="56.25" customHeight="1">
      <c r="B6" s="90">
        <v>1</v>
      </c>
      <c r="D6" s="90">
        <v>1</v>
      </c>
      <c r="F6" s="90">
        <v>1</v>
      </c>
      <c r="H6" s="90">
        <v>1</v>
      </c>
      <c r="J6" s="701"/>
    </row>
    <row r="7" spans="2:10" ht="9" customHeight="1">
      <c r="J7" s="701"/>
    </row>
    <row r="8" spans="2:10" ht="65.25" customHeight="1">
      <c r="B8" s="90">
        <v>2</v>
      </c>
      <c r="D8" s="90">
        <v>2</v>
      </c>
      <c r="F8" s="90">
        <v>2</v>
      </c>
      <c r="H8" s="90">
        <v>2</v>
      </c>
      <c r="J8" s="701"/>
    </row>
    <row r="9" spans="2:10" ht="18" customHeight="1"/>
    <row r="10" spans="2:10" ht="63" customHeight="1">
      <c r="B10" s="90">
        <v>3</v>
      </c>
      <c r="D10" s="90">
        <v>3</v>
      </c>
      <c r="F10" s="90">
        <v>3</v>
      </c>
      <c r="H10" s="90">
        <v>3</v>
      </c>
      <c r="J10" s="92"/>
    </row>
    <row r="11" spans="2:10" ht="11.25" customHeight="1">
      <c r="J11" s="702" t="s">
        <v>135</v>
      </c>
    </row>
    <row r="12" spans="2:10" ht="11.25" customHeight="1">
      <c r="J12" s="702"/>
    </row>
    <row r="13" spans="2:10" ht="63" customHeight="1">
      <c r="B13" s="90">
        <v>4</v>
      </c>
      <c r="D13" s="90">
        <v>4</v>
      </c>
      <c r="F13" s="90">
        <v>4</v>
      </c>
      <c r="H13" s="90">
        <v>4</v>
      </c>
      <c r="J13" s="693"/>
    </row>
    <row r="14" spans="2:10">
      <c r="J14" s="693"/>
    </row>
    <row r="15" spans="2:10">
      <c r="J15" s="693"/>
    </row>
  </sheetData>
  <mergeCells count="6">
    <mergeCell ref="J13:J15"/>
    <mergeCell ref="B1:J1"/>
    <mergeCell ref="B2:J2"/>
    <mergeCell ref="B3:J3"/>
    <mergeCell ref="J5:J8"/>
    <mergeCell ref="J11:J12"/>
  </mergeCells>
  <printOptions horizontalCentered="1"/>
  <pageMargins left="0.59055118110236227" right="0.59055118110236227" top="0.74803149606299213" bottom="0.39370078740157483" header="0.31496062992125984" footer="0.31496062992125984"/>
  <pageSetup paperSize="9" scale="78" fitToHeight="0" orientation="landscape"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59999389629810485"/>
    <pageSetUpPr fitToPage="1"/>
  </sheetPr>
  <dimension ref="A1:I27"/>
  <sheetViews>
    <sheetView view="pageBreakPreview" zoomScale="70" zoomScaleNormal="70" zoomScaleSheetLayoutView="70" workbookViewId="0">
      <pane xSplit="1" ySplit="7" topLeftCell="B8" activePane="bottomRight" state="frozen"/>
      <selection activeCell="F11" sqref="F11"/>
      <selection pane="topRight" activeCell="F11" sqref="F11"/>
      <selection pane="bottomLeft" activeCell="F11" sqref="F11"/>
      <selection pane="bottomRight" activeCell="G33" sqref="G33"/>
    </sheetView>
  </sheetViews>
  <sheetFormatPr defaultRowHeight="21"/>
  <cols>
    <col min="1" max="1" width="53.42578125" style="604" customWidth="1"/>
    <col min="2" max="2" width="13" style="215" customWidth="1"/>
    <col min="3" max="3" width="9.28515625" style="215" customWidth="1"/>
    <col min="4" max="4" width="9.42578125" style="215" customWidth="1"/>
    <col min="5" max="5" width="14.28515625" style="215" customWidth="1"/>
    <col min="6" max="6" width="15.140625" style="215" bestFit="1" customWidth="1"/>
    <col min="7" max="7" width="14.28515625" style="605" bestFit="1" customWidth="1"/>
    <col min="8" max="8" width="13.28515625" style="605" bestFit="1" customWidth="1"/>
    <col min="9" max="9" width="65" style="604" customWidth="1"/>
    <col min="10" max="16384" width="9.140625" style="45"/>
  </cols>
  <sheetData>
    <row r="1" spans="1:9" s="555" customFormat="1" ht="36">
      <c r="A1" s="891" t="s">
        <v>60</v>
      </c>
      <c r="B1" s="891"/>
      <c r="C1" s="891"/>
      <c r="D1" s="891"/>
      <c r="E1" s="891"/>
      <c r="F1" s="891"/>
      <c r="G1" s="891"/>
      <c r="H1" s="891"/>
      <c r="I1" s="891"/>
    </row>
    <row r="2" spans="1:9" s="556" customFormat="1" ht="23.25">
      <c r="A2" s="892" t="s">
        <v>530</v>
      </c>
      <c r="B2" s="892"/>
      <c r="C2" s="892"/>
      <c r="D2" s="892"/>
      <c r="E2" s="892"/>
      <c r="F2" s="892"/>
      <c r="G2" s="892"/>
      <c r="H2" s="892"/>
      <c r="I2" s="892"/>
    </row>
    <row r="3" spans="1:9" s="44" customFormat="1" ht="29.25" customHeight="1">
      <c r="A3" s="522" t="s">
        <v>450</v>
      </c>
      <c r="B3" s="214"/>
      <c r="C3" s="214"/>
      <c r="D3" s="214"/>
      <c r="E3" s="214"/>
      <c r="F3" s="214"/>
      <c r="G3" s="557"/>
      <c r="H3" s="557"/>
      <c r="I3" s="558" t="s">
        <v>118</v>
      </c>
    </row>
    <row r="4" spans="1:9" s="562" customFormat="1">
      <c r="A4" s="559"/>
      <c r="B4" s="893" t="s">
        <v>489</v>
      </c>
      <c r="C4" s="894"/>
      <c r="D4" s="894"/>
      <c r="E4" s="894"/>
      <c r="F4" s="894"/>
      <c r="G4" s="560" t="s">
        <v>452</v>
      </c>
      <c r="H4" s="560" t="s">
        <v>475</v>
      </c>
      <c r="I4" s="561" t="s">
        <v>454</v>
      </c>
    </row>
    <row r="5" spans="1:9" s="562" customFormat="1">
      <c r="A5" s="563" t="s">
        <v>455</v>
      </c>
      <c r="B5" s="895" t="s">
        <v>79</v>
      </c>
      <c r="C5" s="895" t="s">
        <v>57</v>
      </c>
      <c r="D5" s="895" t="s">
        <v>253</v>
      </c>
      <c r="E5" s="895" t="s">
        <v>80</v>
      </c>
      <c r="F5" s="895" t="s">
        <v>58</v>
      </c>
      <c r="G5" s="564" t="s">
        <v>456</v>
      </c>
      <c r="H5" s="565" t="s">
        <v>457</v>
      </c>
      <c r="I5" s="566" t="s">
        <v>458</v>
      </c>
    </row>
    <row r="6" spans="1:9" s="562" customFormat="1">
      <c r="A6" s="567" t="s">
        <v>459</v>
      </c>
      <c r="B6" s="896"/>
      <c r="C6" s="896"/>
      <c r="D6" s="896"/>
      <c r="E6" s="896"/>
      <c r="F6" s="896"/>
      <c r="G6" s="568"/>
      <c r="H6" s="568"/>
      <c r="I6" s="569"/>
    </row>
    <row r="7" spans="1:9" s="44" customFormat="1" ht="21.75" thickBot="1">
      <c r="A7" s="570" t="s">
        <v>59</v>
      </c>
      <c r="B7" s="571">
        <f t="shared" ref="B7:C7" si="0">B8+B18</f>
        <v>2</v>
      </c>
      <c r="C7" s="571">
        <f t="shared" si="0"/>
        <v>5</v>
      </c>
      <c r="D7" s="571"/>
      <c r="E7" s="571"/>
      <c r="F7" s="571">
        <f>F8+F18</f>
        <v>617500</v>
      </c>
      <c r="G7" s="572"/>
      <c r="H7" s="572"/>
      <c r="I7" s="573"/>
    </row>
    <row r="8" spans="1:9" ht="21.75" thickTop="1">
      <c r="A8" s="574" t="s">
        <v>476</v>
      </c>
      <c r="B8" s="575">
        <v>1</v>
      </c>
      <c r="C8" s="576">
        <v>2</v>
      </c>
      <c r="D8" s="575">
        <v>5</v>
      </c>
      <c r="E8" s="576"/>
      <c r="F8" s="575">
        <f>SUM(F9+F10+F11+F12+F13+F14+F15+F16+F17)</f>
        <v>316000</v>
      </c>
      <c r="G8" s="577" t="s">
        <v>456</v>
      </c>
      <c r="H8" s="578" t="s">
        <v>477</v>
      </c>
      <c r="I8" s="579" t="s">
        <v>461</v>
      </c>
    </row>
    <row r="9" spans="1:9">
      <c r="A9" s="580" t="s">
        <v>462</v>
      </c>
      <c r="B9" s="581"/>
      <c r="C9" s="582"/>
      <c r="D9" s="581"/>
      <c r="E9" s="582"/>
      <c r="F9" s="581"/>
      <c r="G9" s="577"/>
      <c r="H9" s="578" t="s">
        <v>478</v>
      </c>
      <c r="I9" s="583" t="s">
        <v>479</v>
      </c>
    </row>
    <row r="10" spans="1:9">
      <c r="A10" s="584" t="s">
        <v>464</v>
      </c>
      <c r="B10" s="581">
        <v>1</v>
      </c>
      <c r="C10" s="582">
        <v>2</v>
      </c>
      <c r="D10" s="581">
        <v>5</v>
      </c>
      <c r="E10" s="582">
        <v>2100</v>
      </c>
      <c r="F10" s="581">
        <f>B10*C10*D10*E10</f>
        <v>21000</v>
      </c>
      <c r="G10" s="577"/>
      <c r="H10" s="578" t="s">
        <v>103</v>
      </c>
      <c r="I10" s="585" t="s">
        <v>480</v>
      </c>
    </row>
    <row r="11" spans="1:9">
      <c r="A11" s="584" t="s">
        <v>466</v>
      </c>
      <c r="B11" s="581"/>
      <c r="C11" s="582"/>
      <c r="D11" s="581"/>
      <c r="E11" s="582"/>
      <c r="F11" s="581"/>
      <c r="G11" s="577"/>
      <c r="H11" s="578"/>
      <c r="I11" s="586" t="s">
        <v>481</v>
      </c>
    </row>
    <row r="12" spans="1:9">
      <c r="A12" s="584" t="s">
        <v>467</v>
      </c>
      <c r="B12" s="581">
        <v>1</v>
      </c>
      <c r="C12" s="582">
        <v>2</v>
      </c>
      <c r="D12" s="581">
        <v>5</v>
      </c>
      <c r="E12" s="582">
        <v>7500</v>
      </c>
      <c r="F12" s="581">
        <f>B12*C12*D12*E12</f>
        <v>75000</v>
      </c>
      <c r="G12" s="577"/>
      <c r="H12" s="578"/>
      <c r="I12" s="585" t="s">
        <v>482</v>
      </c>
    </row>
    <row r="13" spans="1:9" s="592" customFormat="1">
      <c r="A13" s="587" t="s">
        <v>468</v>
      </c>
      <c r="B13" s="588"/>
      <c r="C13" s="589">
        <v>2</v>
      </c>
      <c r="D13" s="588"/>
      <c r="E13" s="589">
        <v>110000</v>
      </c>
      <c r="F13" s="588">
        <v>220000</v>
      </c>
      <c r="G13" s="590"/>
      <c r="H13" s="587"/>
      <c r="I13" s="591" t="s">
        <v>483</v>
      </c>
    </row>
    <row r="14" spans="1:9" s="592" customFormat="1">
      <c r="A14" s="587" t="s">
        <v>469</v>
      </c>
      <c r="B14" s="588"/>
      <c r="C14" s="589"/>
      <c r="D14" s="588"/>
      <c r="E14" s="589"/>
      <c r="F14" s="588"/>
      <c r="G14" s="590"/>
      <c r="H14" s="587"/>
      <c r="I14" s="586" t="s">
        <v>484</v>
      </c>
    </row>
    <row r="15" spans="1:9" s="592" customFormat="1">
      <c r="A15" s="587" t="s">
        <v>470</v>
      </c>
      <c r="B15" s="588"/>
      <c r="C15" s="589"/>
      <c r="D15" s="588"/>
      <c r="E15" s="589"/>
      <c r="F15" s="588"/>
      <c r="G15" s="590"/>
      <c r="H15" s="587"/>
      <c r="I15" s="587"/>
    </row>
    <row r="16" spans="1:9" s="592" customFormat="1">
      <c r="A16" s="587" t="s">
        <v>471</v>
      </c>
      <c r="B16" s="588"/>
      <c r="C16" s="589"/>
      <c r="D16" s="588"/>
      <c r="E16" s="589"/>
      <c r="F16" s="588"/>
      <c r="G16" s="590"/>
      <c r="H16" s="587"/>
      <c r="I16" s="587"/>
    </row>
    <row r="17" spans="1:9">
      <c r="A17" s="593" t="s">
        <v>485</v>
      </c>
      <c r="B17" s="594"/>
      <c r="C17" s="595"/>
      <c r="D17" s="594"/>
      <c r="E17" s="595"/>
      <c r="F17" s="594"/>
      <c r="G17" s="596"/>
      <c r="H17" s="597"/>
      <c r="I17" s="598"/>
    </row>
    <row r="18" spans="1:9">
      <c r="A18" s="599" t="s">
        <v>486</v>
      </c>
      <c r="B18" s="600">
        <v>1</v>
      </c>
      <c r="C18" s="601">
        <v>3</v>
      </c>
      <c r="D18" s="600">
        <v>5</v>
      </c>
      <c r="E18" s="601"/>
      <c r="F18" s="600">
        <f>SUM(F19+F20+F21+F22+F23+F24+F25+F26+F27)</f>
        <v>301500</v>
      </c>
      <c r="G18" s="602" t="s">
        <v>456</v>
      </c>
      <c r="H18" s="603" t="s">
        <v>487</v>
      </c>
      <c r="I18" s="579" t="s">
        <v>461</v>
      </c>
    </row>
    <row r="19" spans="1:9">
      <c r="A19" s="580" t="s">
        <v>462</v>
      </c>
      <c r="B19" s="581"/>
      <c r="C19" s="582"/>
      <c r="D19" s="581"/>
      <c r="E19" s="582"/>
      <c r="F19" s="581"/>
      <c r="G19" s="577"/>
      <c r="H19" s="578" t="s">
        <v>488</v>
      </c>
      <c r="I19" s="583" t="s">
        <v>479</v>
      </c>
    </row>
    <row r="20" spans="1:9">
      <c r="A20" s="584" t="s">
        <v>464</v>
      </c>
      <c r="B20" s="581">
        <v>1</v>
      </c>
      <c r="C20" s="582">
        <v>3</v>
      </c>
      <c r="D20" s="581">
        <v>5</v>
      </c>
      <c r="E20" s="582">
        <v>2100</v>
      </c>
      <c r="F20" s="581">
        <f>B20*C20*D20*E20</f>
        <v>31500</v>
      </c>
      <c r="G20" s="577"/>
      <c r="H20" s="578" t="s">
        <v>114</v>
      </c>
      <c r="I20" s="585" t="s">
        <v>480</v>
      </c>
    </row>
    <row r="21" spans="1:9">
      <c r="A21" s="584" t="s">
        <v>466</v>
      </c>
      <c r="B21" s="581"/>
      <c r="C21" s="582"/>
      <c r="D21" s="581"/>
      <c r="E21" s="582"/>
      <c r="F21" s="581"/>
      <c r="G21" s="577"/>
      <c r="H21" s="578"/>
      <c r="I21" s="586" t="s">
        <v>481</v>
      </c>
    </row>
    <row r="22" spans="1:9">
      <c r="A22" s="584" t="s">
        <v>467</v>
      </c>
      <c r="B22" s="581">
        <v>1</v>
      </c>
      <c r="C22" s="582">
        <v>3</v>
      </c>
      <c r="D22" s="581">
        <v>4</v>
      </c>
      <c r="E22" s="582">
        <v>7500</v>
      </c>
      <c r="F22" s="581">
        <f>B22*C22*D22*E22</f>
        <v>90000</v>
      </c>
      <c r="G22" s="577"/>
      <c r="H22" s="578"/>
      <c r="I22" s="585" t="s">
        <v>482</v>
      </c>
    </row>
    <row r="23" spans="1:9" s="592" customFormat="1">
      <c r="A23" s="587" t="s">
        <v>468</v>
      </c>
      <c r="B23" s="588"/>
      <c r="C23" s="589">
        <v>3</v>
      </c>
      <c r="D23" s="588"/>
      <c r="E23" s="589">
        <v>60000</v>
      </c>
      <c r="F23" s="588">
        <v>180000</v>
      </c>
      <c r="G23" s="590"/>
      <c r="H23" s="587"/>
      <c r="I23" s="591" t="s">
        <v>483</v>
      </c>
    </row>
    <row r="24" spans="1:9" s="592" customFormat="1">
      <c r="A24" s="587" t="s">
        <v>469</v>
      </c>
      <c r="B24" s="588"/>
      <c r="C24" s="589"/>
      <c r="D24" s="588"/>
      <c r="E24" s="589"/>
      <c r="F24" s="588"/>
      <c r="G24" s="590"/>
      <c r="H24" s="587"/>
      <c r="I24" s="586" t="s">
        <v>484</v>
      </c>
    </row>
    <row r="25" spans="1:9" s="592" customFormat="1">
      <c r="A25" s="587" t="s">
        <v>470</v>
      </c>
      <c r="B25" s="588"/>
      <c r="C25" s="589"/>
      <c r="D25" s="588"/>
      <c r="E25" s="589"/>
      <c r="F25" s="588"/>
      <c r="G25" s="590"/>
      <c r="H25" s="587"/>
      <c r="I25" s="587"/>
    </row>
    <row r="26" spans="1:9" s="592" customFormat="1">
      <c r="A26" s="587" t="s">
        <v>471</v>
      </c>
      <c r="B26" s="588"/>
      <c r="C26" s="589"/>
      <c r="D26" s="588"/>
      <c r="E26" s="589"/>
      <c r="F26" s="588"/>
      <c r="G26" s="590"/>
      <c r="H26" s="587"/>
      <c r="I26" s="587"/>
    </row>
    <row r="27" spans="1:9">
      <c r="A27" s="593" t="s">
        <v>485</v>
      </c>
      <c r="B27" s="594"/>
      <c r="C27" s="595"/>
      <c r="D27" s="594"/>
      <c r="E27" s="595"/>
      <c r="F27" s="594"/>
      <c r="G27" s="596"/>
      <c r="H27" s="597"/>
      <c r="I27" s="598"/>
    </row>
  </sheetData>
  <mergeCells count="8">
    <mergeCell ref="A1:I1"/>
    <mergeCell ref="A2:I2"/>
    <mergeCell ref="B4:F4"/>
    <mergeCell ref="B5:B6"/>
    <mergeCell ref="C5:C6"/>
    <mergeCell ref="D5:D6"/>
    <mergeCell ref="E5:E6"/>
    <mergeCell ref="F5:F6"/>
  </mergeCells>
  <printOptions horizontalCentered="1"/>
  <pageMargins left="0.59055118110236227" right="0.59055118110236227" top="0.70866141732283472" bottom="0.39370078740157483" header="0.39370078740157483" footer="0.19685039370078741"/>
  <pageSetup paperSize="9" scale="70" fitToHeight="0" orientation="landscape" r:id="rId1"/>
  <headerFooter alignWithMargins="0">
    <oddFooter xml:space="preserve">&amp;R&amp;"TH SarabunPSK,ตัวหนา"&amp;16แบบ ก. 12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R124"/>
  <sheetViews>
    <sheetView view="pageBreakPreview" zoomScale="130" zoomScaleNormal="100" zoomScaleSheetLayoutView="130" workbookViewId="0">
      <selection activeCell="B33" sqref="B33"/>
    </sheetView>
  </sheetViews>
  <sheetFormatPr defaultRowHeight="18.75"/>
  <cols>
    <col min="1" max="1" width="5" style="30" customWidth="1"/>
    <col min="2" max="2" width="50.42578125" style="5" customWidth="1"/>
    <col min="3" max="6" width="11.42578125" style="5" bestFit="1" customWidth="1"/>
    <col min="7" max="7" width="14.28515625" style="5" customWidth="1"/>
    <col min="8" max="16384" width="9.140625" style="5"/>
  </cols>
  <sheetData>
    <row r="1" spans="1:70" s="4" customFormat="1" ht="21">
      <c r="A1" s="110" t="s">
        <v>182</v>
      </c>
      <c r="B1" s="706" t="s">
        <v>508</v>
      </c>
      <c r="C1" s="706"/>
      <c r="D1" s="706"/>
      <c r="E1" s="706"/>
      <c r="F1" s="706"/>
      <c r="G1" s="706"/>
    </row>
    <row r="2" spans="1:70" s="4" customFormat="1" ht="21">
      <c r="A2" s="106" t="s">
        <v>71</v>
      </c>
      <c r="B2" s="106" t="s">
        <v>254</v>
      </c>
      <c r="C2" s="106"/>
      <c r="D2" s="106"/>
      <c r="E2" s="106"/>
      <c r="F2" s="106"/>
      <c r="G2" s="12"/>
    </row>
    <row r="3" spans="1:70" s="4" customFormat="1" ht="21">
      <c r="A3" s="106"/>
      <c r="B3" s="106" t="s">
        <v>180</v>
      </c>
      <c r="C3" s="106"/>
      <c r="D3" s="106"/>
      <c r="E3" s="106"/>
      <c r="F3" s="152"/>
      <c r="G3" s="12" t="s">
        <v>175</v>
      </c>
    </row>
    <row r="4" spans="1:70" s="4" customFormat="1">
      <c r="A4" s="703" t="s">
        <v>3</v>
      </c>
      <c r="B4" s="703"/>
      <c r="C4" s="13" t="s">
        <v>65</v>
      </c>
      <c r="D4" s="13" t="s">
        <v>65</v>
      </c>
      <c r="E4" s="13" t="s">
        <v>65</v>
      </c>
      <c r="F4" s="13" t="s">
        <v>65</v>
      </c>
      <c r="G4" s="704" t="s">
        <v>49</v>
      </c>
    </row>
    <row r="5" spans="1:70" s="4" customFormat="1">
      <c r="A5" s="703"/>
      <c r="B5" s="703"/>
      <c r="C5" s="107" t="s">
        <v>255</v>
      </c>
      <c r="D5" s="107" t="s">
        <v>255</v>
      </c>
      <c r="E5" s="107" t="s">
        <v>255</v>
      </c>
      <c r="F5" s="107" t="s">
        <v>255</v>
      </c>
      <c r="G5" s="705"/>
    </row>
    <row r="6" spans="1:70" s="4" customFormat="1">
      <c r="A6" s="707" t="s">
        <v>5</v>
      </c>
      <c r="B6" s="707"/>
      <c r="C6" s="16">
        <f>+C7+C55+C72+C73</f>
        <v>0</v>
      </c>
      <c r="D6" s="17">
        <f t="shared" ref="D6:F6" si="0">+D7+D55+D72+D73</f>
        <v>0</v>
      </c>
      <c r="E6" s="17">
        <f t="shared" si="0"/>
        <v>0</v>
      </c>
      <c r="F6" s="17">
        <f t="shared" si="0"/>
        <v>0</v>
      </c>
      <c r="G6" s="17">
        <f>SUM(C6:F6)</f>
        <v>0</v>
      </c>
    </row>
    <row r="7" spans="1:70" s="21" customFormat="1">
      <c r="A7" s="19" t="s">
        <v>282</v>
      </c>
      <c r="B7" s="20" t="s">
        <v>10</v>
      </c>
      <c r="C7" s="20">
        <f>+C8+C49</f>
        <v>0</v>
      </c>
      <c r="D7" s="20">
        <f t="shared" ref="D7:F7" si="1">+D8+D49</f>
        <v>0</v>
      </c>
      <c r="E7" s="20">
        <f t="shared" si="1"/>
        <v>0</v>
      </c>
      <c r="F7" s="20">
        <f t="shared" si="1"/>
        <v>0</v>
      </c>
      <c r="G7" s="20">
        <f t="shared" ref="G7:G71" si="2">SUM(C7:F7)</f>
        <v>0</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row>
    <row r="8" spans="1:70" s="24" customFormat="1">
      <c r="A8" s="22" t="s">
        <v>283</v>
      </c>
      <c r="B8" s="23" t="s">
        <v>11</v>
      </c>
      <c r="C8" s="23">
        <f>+C9+C19+C34</f>
        <v>0</v>
      </c>
      <c r="D8" s="23">
        <f t="shared" ref="D8:F8" si="3">+D9+D19+D34</f>
        <v>0</v>
      </c>
      <c r="E8" s="23">
        <f t="shared" si="3"/>
        <v>0</v>
      </c>
      <c r="F8" s="23">
        <f t="shared" si="3"/>
        <v>0</v>
      </c>
      <c r="G8" s="23">
        <f t="shared" si="2"/>
        <v>0</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row>
    <row r="9" spans="1:70" s="28" customFormat="1">
      <c r="A9" s="25" t="s">
        <v>6</v>
      </c>
      <c r="B9" s="26" t="s">
        <v>12</v>
      </c>
      <c r="C9" s="26">
        <f>SUM(C10:C18)</f>
        <v>0</v>
      </c>
      <c r="D9" s="26">
        <f t="shared" ref="D9:F9" si="4">SUM(D10:D18)</f>
        <v>0</v>
      </c>
      <c r="E9" s="26">
        <f t="shared" si="4"/>
        <v>0</v>
      </c>
      <c r="F9" s="26">
        <f t="shared" si="4"/>
        <v>0</v>
      </c>
      <c r="G9" s="26">
        <f t="shared" si="2"/>
        <v>0</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row>
    <row r="10" spans="1:70">
      <c r="A10" s="27"/>
      <c r="B10" s="7" t="s">
        <v>13</v>
      </c>
      <c r="C10" s="7"/>
      <c r="D10" s="7"/>
      <c r="E10" s="7"/>
      <c r="F10" s="7"/>
      <c r="G10" s="7">
        <f t="shared" si="2"/>
        <v>0</v>
      </c>
    </row>
    <row r="11" spans="1:70">
      <c r="A11" s="27"/>
      <c r="B11" s="7" t="s">
        <v>14</v>
      </c>
      <c r="C11" s="7"/>
      <c r="D11" s="7"/>
      <c r="E11" s="7"/>
      <c r="F11" s="7"/>
      <c r="G11" s="7">
        <f t="shared" si="2"/>
        <v>0</v>
      </c>
    </row>
    <row r="12" spans="1:70">
      <c r="A12" s="27"/>
      <c r="B12" s="7" t="s">
        <v>183</v>
      </c>
      <c r="C12" s="7"/>
      <c r="D12" s="7"/>
      <c r="E12" s="7"/>
      <c r="F12" s="7"/>
      <c r="G12" s="7">
        <f t="shared" si="2"/>
        <v>0</v>
      </c>
    </row>
    <row r="13" spans="1:70">
      <c r="A13" s="27"/>
      <c r="B13" s="7" t="s">
        <v>15</v>
      </c>
      <c r="C13" s="7"/>
      <c r="D13" s="7"/>
      <c r="E13" s="7"/>
      <c r="F13" s="7"/>
      <c r="G13" s="7">
        <f t="shared" si="2"/>
        <v>0</v>
      </c>
    </row>
    <row r="14" spans="1:70">
      <c r="A14" s="27"/>
      <c r="B14" s="7" t="s">
        <v>16</v>
      </c>
      <c r="C14" s="7"/>
      <c r="D14" s="7"/>
      <c r="E14" s="7"/>
      <c r="F14" s="7"/>
      <c r="G14" s="7">
        <f t="shared" si="2"/>
        <v>0</v>
      </c>
    </row>
    <row r="15" spans="1:70">
      <c r="A15" s="27"/>
      <c r="B15" s="151" t="s">
        <v>367</v>
      </c>
      <c r="C15" s="7"/>
      <c r="D15" s="7"/>
      <c r="E15" s="7"/>
      <c r="F15" s="7"/>
      <c r="G15" s="7">
        <f t="shared" si="2"/>
        <v>0</v>
      </c>
    </row>
    <row r="16" spans="1:70">
      <c r="A16" s="27"/>
      <c r="B16" s="7" t="s">
        <v>368</v>
      </c>
      <c r="C16" s="7"/>
      <c r="D16" s="7"/>
      <c r="E16" s="7"/>
      <c r="F16" s="7"/>
      <c r="G16" s="7">
        <f t="shared" si="2"/>
        <v>0</v>
      </c>
    </row>
    <row r="17" spans="1:70" s="28" customFormat="1">
      <c r="A17" s="27"/>
      <c r="B17" s="7" t="s">
        <v>17</v>
      </c>
      <c r="C17" s="7"/>
      <c r="D17" s="7"/>
      <c r="E17" s="7"/>
      <c r="F17" s="7"/>
      <c r="G17" s="7">
        <f t="shared" si="2"/>
        <v>0</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row>
    <row r="18" spans="1:70">
      <c r="A18" s="27"/>
      <c r="B18" s="7" t="s">
        <v>18</v>
      </c>
      <c r="C18" s="7"/>
      <c r="D18" s="7"/>
      <c r="E18" s="7"/>
      <c r="F18" s="7"/>
      <c r="G18" s="7">
        <f t="shared" si="2"/>
        <v>0</v>
      </c>
    </row>
    <row r="19" spans="1:70">
      <c r="A19" s="25" t="s">
        <v>7</v>
      </c>
      <c r="B19" s="26" t="s">
        <v>19</v>
      </c>
      <c r="C19" s="26">
        <f>SUM(C20:C33)</f>
        <v>0</v>
      </c>
      <c r="D19" s="26">
        <f t="shared" ref="D19:F19" si="5">SUM(D20:D33)</f>
        <v>0</v>
      </c>
      <c r="E19" s="26">
        <f t="shared" si="5"/>
        <v>0</v>
      </c>
      <c r="F19" s="26">
        <f t="shared" si="5"/>
        <v>0</v>
      </c>
      <c r="G19" s="26">
        <f t="shared" si="2"/>
        <v>0</v>
      </c>
    </row>
    <row r="20" spans="1:70">
      <c r="A20" s="27"/>
      <c r="B20" s="7" t="s">
        <v>177</v>
      </c>
      <c r="C20" s="7"/>
      <c r="D20" s="7"/>
      <c r="E20" s="7"/>
      <c r="F20" s="7"/>
      <c r="G20" s="7">
        <f t="shared" si="2"/>
        <v>0</v>
      </c>
    </row>
    <row r="21" spans="1:70">
      <c r="A21" s="27"/>
      <c r="B21" s="7" t="s">
        <v>20</v>
      </c>
      <c r="C21" s="7"/>
      <c r="D21" s="7"/>
      <c r="E21" s="7"/>
      <c r="F21" s="7"/>
      <c r="G21" s="7">
        <f t="shared" si="2"/>
        <v>0</v>
      </c>
    </row>
    <row r="22" spans="1:70">
      <c r="A22" s="27"/>
      <c r="B22" s="7" t="s">
        <v>21</v>
      </c>
      <c r="C22" s="7"/>
      <c r="D22" s="7"/>
      <c r="E22" s="7"/>
      <c r="F22" s="7"/>
      <c r="G22" s="7">
        <f t="shared" si="2"/>
        <v>0</v>
      </c>
    </row>
    <row r="23" spans="1:70">
      <c r="A23" s="27"/>
      <c r="B23" s="7" t="s">
        <v>22</v>
      </c>
      <c r="C23" s="7"/>
      <c r="D23" s="7"/>
      <c r="E23" s="7"/>
      <c r="F23" s="7"/>
      <c r="G23" s="7">
        <f t="shared" si="2"/>
        <v>0</v>
      </c>
    </row>
    <row r="24" spans="1:70">
      <c r="A24" s="27"/>
      <c r="B24" s="7" t="s">
        <v>23</v>
      </c>
      <c r="C24" s="7"/>
      <c r="D24" s="7"/>
      <c r="E24" s="7"/>
      <c r="F24" s="7"/>
      <c r="G24" s="7">
        <f t="shared" si="2"/>
        <v>0</v>
      </c>
    </row>
    <row r="25" spans="1:70">
      <c r="A25" s="27"/>
      <c r="B25" s="7" t="s">
        <v>24</v>
      </c>
      <c r="C25" s="7"/>
      <c r="D25" s="7"/>
      <c r="E25" s="7"/>
      <c r="F25" s="7"/>
      <c r="G25" s="7">
        <f t="shared" si="2"/>
        <v>0</v>
      </c>
    </row>
    <row r="26" spans="1:70">
      <c r="A26" s="27"/>
      <c r="B26" s="7" t="s">
        <v>25</v>
      </c>
      <c r="C26" s="7"/>
      <c r="D26" s="7"/>
      <c r="E26" s="7"/>
      <c r="F26" s="7"/>
      <c r="G26" s="7">
        <f t="shared" si="2"/>
        <v>0</v>
      </c>
    </row>
    <row r="27" spans="1:70">
      <c r="A27" s="27"/>
      <c r="B27" s="7" t="s">
        <v>142</v>
      </c>
      <c r="C27" s="7"/>
      <c r="D27" s="7"/>
      <c r="E27" s="7"/>
      <c r="F27" s="7"/>
      <c r="G27" s="7">
        <f t="shared" si="2"/>
        <v>0</v>
      </c>
    </row>
    <row r="28" spans="1:70">
      <c r="A28" s="27"/>
      <c r="B28" s="7" t="s">
        <v>26</v>
      </c>
      <c r="C28" s="7"/>
      <c r="D28" s="7"/>
      <c r="E28" s="7"/>
      <c r="F28" s="7"/>
      <c r="G28" s="7">
        <f t="shared" si="2"/>
        <v>0</v>
      </c>
    </row>
    <row r="29" spans="1:70">
      <c r="A29" s="27"/>
      <c r="B29" s="7" t="s">
        <v>27</v>
      </c>
      <c r="C29" s="7"/>
      <c r="D29" s="7"/>
      <c r="E29" s="7"/>
      <c r="F29" s="7"/>
      <c r="G29" s="7">
        <f t="shared" si="2"/>
        <v>0</v>
      </c>
    </row>
    <row r="30" spans="1:70">
      <c r="A30" s="27"/>
      <c r="B30" s="7" t="s">
        <v>256</v>
      </c>
      <c r="C30" s="7"/>
      <c r="D30" s="7"/>
      <c r="E30" s="7"/>
      <c r="F30" s="7"/>
      <c r="G30" s="7">
        <f t="shared" si="2"/>
        <v>0</v>
      </c>
    </row>
    <row r="31" spans="1:70" s="28" customFormat="1">
      <c r="A31" s="27"/>
      <c r="B31" s="7" t="s">
        <v>28</v>
      </c>
      <c r="C31" s="7"/>
      <c r="D31" s="7"/>
      <c r="E31" s="7"/>
      <c r="F31" s="7"/>
      <c r="G31" s="7">
        <f t="shared" si="2"/>
        <v>0</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row>
    <row r="32" spans="1:70">
      <c r="A32" s="27"/>
      <c r="B32" s="7" t="s">
        <v>29</v>
      </c>
      <c r="C32" s="7"/>
      <c r="D32" s="7"/>
      <c r="E32" s="7"/>
      <c r="F32" s="7"/>
      <c r="G32" s="7">
        <f t="shared" si="2"/>
        <v>0</v>
      </c>
    </row>
    <row r="33" spans="1:70">
      <c r="A33" s="27"/>
      <c r="B33" s="7" t="s">
        <v>509</v>
      </c>
      <c r="C33" s="7"/>
      <c r="D33" s="7"/>
      <c r="E33" s="7"/>
      <c r="F33" s="7"/>
      <c r="G33" s="7">
        <f t="shared" ref="G33" si="6">SUM(C33:F33)</f>
        <v>0</v>
      </c>
    </row>
    <row r="34" spans="1:70">
      <c r="A34" s="25" t="s">
        <v>284</v>
      </c>
      <c r="B34" s="26" t="s">
        <v>30</v>
      </c>
      <c r="C34" s="26">
        <f>SUM(C35:C48)</f>
        <v>0</v>
      </c>
      <c r="D34" s="26">
        <f t="shared" ref="D34:F34" si="7">SUM(D35:D48)</f>
        <v>0</v>
      </c>
      <c r="E34" s="26">
        <f t="shared" si="7"/>
        <v>0</v>
      </c>
      <c r="F34" s="26">
        <f t="shared" si="7"/>
        <v>0</v>
      </c>
      <c r="G34" s="26">
        <f t="shared" si="2"/>
        <v>0</v>
      </c>
    </row>
    <row r="35" spans="1:70">
      <c r="A35" s="27"/>
      <c r="B35" s="7" t="s">
        <v>31</v>
      </c>
      <c r="C35" s="7"/>
      <c r="D35" s="7"/>
      <c r="E35" s="7"/>
      <c r="F35" s="7"/>
      <c r="G35" s="7">
        <f t="shared" si="2"/>
        <v>0</v>
      </c>
    </row>
    <row r="36" spans="1:70">
      <c r="A36" s="27"/>
      <c r="B36" s="7" t="s">
        <v>32</v>
      </c>
      <c r="C36" s="7"/>
      <c r="D36" s="7"/>
      <c r="E36" s="7"/>
      <c r="F36" s="7"/>
      <c r="G36" s="7">
        <f t="shared" si="2"/>
        <v>0</v>
      </c>
    </row>
    <row r="37" spans="1:70">
      <c r="A37" s="27"/>
      <c r="B37" s="7" t="s">
        <v>33</v>
      </c>
      <c r="C37" s="7"/>
      <c r="D37" s="7"/>
      <c r="E37" s="7"/>
      <c r="F37" s="7"/>
      <c r="G37" s="7">
        <f t="shared" si="2"/>
        <v>0</v>
      </c>
    </row>
    <row r="38" spans="1:70" s="29" customFormat="1">
      <c r="A38" s="27"/>
      <c r="B38" s="7" t="s">
        <v>34</v>
      </c>
      <c r="C38" s="7"/>
      <c r="D38" s="7"/>
      <c r="E38" s="7"/>
      <c r="F38" s="7"/>
      <c r="G38" s="7">
        <f t="shared" si="2"/>
        <v>0</v>
      </c>
    </row>
    <row r="39" spans="1:70">
      <c r="A39" s="27"/>
      <c r="B39" s="7" t="s">
        <v>35</v>
      </c>
      <c r="C39" s="7"/>
      <c r="D39" s="7"/>
      <c r="E39" s="7"/>
      <c r="F39" s="7"/>
      <c r="G39" s="7">
        <f t="shared" si="2"/>
        <v>0</v>
      </c>
    </row>
    <row r="40" spans="1:70">
      <c r="A40" s="27"/>
      <c r="B40" s="7" t="s">
        <v>36</v>
      </c>
      <c r="C40" s="7"/>
      <c r="D40" s="7"/>
      <c r="E40" s="7"/>
      <c r="F40" s="7"/>
      <c r="G40" s="7">
        <f t="shared" si="2"/>
        <v>0</v>
      </c>
    </row>
    <row r="41" spans="1:70">
      <c r="A41" s="27"/>
      <c r="B41" s="7" t="s">
        <v>37</v>
      </c>
      <c r="C41" s="7"/>
      <c r="D41" s="7"/>
      <c r="E41" s="7"/>
      <c r="F41" s="7"/>
      <c r="G41" s="7">
        <f t="shared" si="2"/>
        <v>0</v>
      </c>
    </row>
    <row r="42" spans="1:70">
      <c r="A42" s="27"/>
      <c r="B42" s="7" t="s">
        <v>38</v>
      </c>
      <c r="C42" s="7"/>
      <c r="D42" s="7"/>
      <c r="E42" s="7"/>
      <c r="F42" s="7"/>
      <c r="G42" s="7">
        <f t="shared" si="2"/>
        <v>0</v>
      </c>
    </row>
    <row r="43" spans="1:70">
      <c r="A43" s="27"/>
      <c r="B43" s="7" t="s">
        <v>143</v>
      </c>
      <c r="C43" s="7"/>
      <c r="D43" s="7"/>
      <c r="E43" s="7"/>
      <c r="F43" s="7"/>
      <c r="G43" s="7">
        <f t="shared" si="2"/>
        <v>0</v>
      </c>
    </row>
    <row r="44" spans="1:70">
      <c r="A44" s="27"/>
      <c r="B44" s="7" t="s">
        <v>39</v>
      </c>
      <c r="C44" s="7"/>
      <c r="D44" s="7"/>
      <c r="E44" s="7"/>
      <c r="F44" s="7"/>
      <c r="G44" s="7">
        <f t="shared" si="2"/>
        <v>0</v>
      </c>
    </row>
    <row r="45" spans="1:70">
      <c r="A45" s="27"/>
      <c r="B45" s="7" t="s">
        <v>40</v>
      </c>
      <c r="C45" s="7"/>
      <c r="D45" s="7"/>
      <c r="E45" s="7"/>
      <c r="F45" s="7"/>
      <c r="G45" s="7">
        <f t="shared" si="2"/>
        <v>0</v>
      </c>
    </row>
    <row r="46" spans="1:70">
      <c r="A46" s="27"/>
      <c r="B46" s="7" t="s">
        <v>41</v>
      </c>
      <c r="C46" s="7"/>
      <c r="D46" s="7"/>
      <c r="E46" s="7"/>
      <c r="F46" s="7"/>
      <c r="G46" s="7">
        <f t="shared" si="2"/>
        <v>0</v>
      </c>
    </row>
    <row r="47" spans="1:70" s="24" customFormat="1">
      <c r="A47" s="27"/>
      <c r="B47" s="7" t="s">
        <v>144</v>
      </c>
      <c r="C47" s="7"/>
      <c r="D47" s="7"/>
      <c r="E47" s="7"/>
      <c r="F47" s="7"/>
      <c r="G47" s="7">
        <f t="shared" si="2"/>
        <v>0</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row>
    <row r="48" spans="1:70">
      <c r="A48" s="27"/>
      <c r="B48" s="7" t="s">
        <v>42</v>
      </c>
      <c r="C48" s="7"/>
      <c r="D48" s="7"/>
      <c r="E48" s="7"/>
      <c r="F48" s="7"/>
      <c r="G48" s="7">
        <f t="shared" si="2"/>
        <v>0</v>
      </c>
    </row>
    <row r="49" spans="1:70">
      <c r="A49" s="22" t="s">
        <v>8</v>
      </c>
      <c r="B49" s="23" t="s">
        <v>43</v>
      </c>
      <c r="C49" s="23">
        <f>SUM(C50:C54)</f>
        <v>0</v>
      </c>
      <c r="D49" s="23">
        <f t="shared" ref="D49:F49" si="8">SUM(D50:D54)</f>
        <v>0</v>
      </c>
      <c r="E49" s="23">
        <f t="shared" si="8"/>
        <v>0</v>
      </c>
      <c r="F49" s="23">
        <f t="shared" si="8"/>
        <v>0</v>
      </c>
      <c r="G49" s="23">
        <f t="shared" si="2"/>
        <v>0</v>
      </c>
    </row>
    <row r="50" spans="1:70">
      <c r="A50" s="27"/>
      <c r="B50" s="7" t="s">
        <v>44</v>
      </c>
      <c r="C50" s="7"/>
      <c r="D50" s="7"/>
      <c r="E50" s="7"/>
      <c r="F50" s="7"/>
      <c r="G50" s="7">
        <f t="shared" si="2"/>
        <v>0</v>
      </c>
    </row>
    <row r="51" spans="1:70">
      <c r="A51" s="27"/>
      <c r="B51" s="7" t="s">
        <v>145</v>
      </c>
      <c r="C51" s="7"/>
      <c r="D51" s="7"/>
      <c r="E51" s="7"/>
      <c r="F51" s="7"/>
      <c r="G51" s="7">
        <f t="shared" si="2"/>
        <v>0</v>
      </c>
    </row>
    <row r="52" spans="1:70">
      <c r="A52" s="27"/>
      <c r="B52" s="7" t="s">
        <v>168</v>
      </c>
      <c r="C52" s="7"/>
      <c r="D52" s="7"/>
      <c r="E52" s="7"/>
      <c r="F52" s="7"/>
      <c r="G52" s="7">
        <f t="shared" si="2"/>
        <v>0</v>
      </c>
    </row>
    <row r="53" spans="1:70" s="21" customFormat="1">
      <c r="A53" s="27"/>
      <c r="B53" s="7" t="s">
        <v>45</v>
      </c>
      <c r="C53" s="7"/>
      <c r="D53" s="7"/>
      <c r="E53" s="7"/>
      <c r="F53" s="7"/>
      <c r="G53" s="7">
        <f t="shared" si="2"/>
        <v>0</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row>
    <row r="54" spans="1:70" s="24" customFormat="1">
      <c r="A54" s="27"/>
      <c r="B54" s="7" t="s">
        <v>146</v>
      </c>
      <c r="C54" s="7"/>
      <c r="D54" s="7"/>
      <c r="E54" s="7"/>
      <c r="F54" s="7"/>
      <c r="G54" s="7">
        <f t="shared" si="2"/>
        <v>0</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row>
    <row r="55" spans="1:70">
      <c r="A55" s="19" t="s">
        <v>285</v>
      </c>
      <c r="B55" s="20" t="s">
        <v>46</v>
      </c>
      <c r="C55" s="20">
        <f>+C56+C71</f>
        <v>0</v>
      </c>
      <c r="D55" s="20">
        <f t="shared" ref="D55:F55" si="9">+D56+D71</f>
        <v>0</v>
      </c>
      <c r="E55" s="20">
        <f t="shared" si="9"/>
        <v>0</v>
      </c>
      <c r="F55" s="20">
        <f t="shared" si="9"/>
        <v>0</v>
      </c>
      <c r="G55" s="20">
        <f t="shared" si="2"/>
        <v>0</v>
      </c>
    </row>
    <row r="56" spans="1:70">
      <c r="A56" s="22" t="s">
        <v>286</v>
      </c>
      <c r="B56" s="23" t="s">
        <v>47</v>
      </c>
      <c r="C56" s="23">
        <f>SUM(C57:C70)</f>
        <v>0</v>
      </c>
      <c r="D56" s="23">
        <f t="shared" ref="D56:F56" si="10">SUM(D57:D70)</f>
        <v>0</v>
      </c>
      <c r="E56" s="23">
        <f t="shared" si="10"/>
        <v>0</v>
      </c>
      <c r="F56" s="23">
        <f t="shared" si="10"/>
        <v>0</v>
      </c>
      <c r="G56" s="23">
        <f t="shared" si="2"/>
        <v>0</v>
      </c>
    </row>
    <row r="57" spans="1:70">
      <c r="A57" s="27"/>
      <c r="B57" s="7" t="s">
        <v>268</v>
      </c>
      <c r="C57" s="7"/>
      <c r="D57" s="7"/>
      <c r="E57" s="7"/>
      <c r="F57" s="7"/>
      <c r="G57" s="7">
        <f t="shared" si="2"/>
        <v>0</v>
      </c>
    </row>
    <row r="58" spans="1:70">
      <c r="A58" s="27"/>
      <c r="B58" s="7" t="s">
        <v>269</v>
      </c>
      <c r="C58" s="7"/>
      <c r="D58" s="7"/>
      <c r="E58" s="7"/>
      <c r="F58" s="7"/>
      <c r="G58" s="7">
        <f t="shared" si="2"/>
        <v>0</v>
      </c>
    </row>
    <row r="59" spans="1:70">
      <c r="A59" s="27"/>
      <c r="B59" s="7" t="s">
        <v>270</v>
      </c>
      <c r="C59" s="7"/>
      <c r="D59" s="7"/>
      <c r="E59" s="7"/>
      <c r="F59" s="7"/>
      <c r="G59" s="7">
        <f t="shared" si="2"/>
        <v>0</v>
      </c>
    </row>
    <row r="60" spans="1:70">
      <c r="A60" s="27"/>
      <c r="B60" s="7" t="s">
        <v>271</v>
      </c>
      <c r="C60" s="7"/>
      <c r="D60" s="7"/>
      <c r="E60" s="7"/>
      <c r="F60" s="7"/>
      <c r="G60" s="7">
        <f t="shared" si="2"/>
        <v>0</v>
      </c>
    </row>
    <row r="61" spans="1:70">
      <c r="A61" s="27"/>
      <c r="B61" s="7" t="s">
        <v>272</v>
      </c>
      <c r="C61" s="7"/>
      <c r="D61" s="7"/>
      <c r="E61" s="7"/>
      <c r="F61" s="7"/>
      <c r="G61" s="7">
        <f t="shared" si="2"/>
        <v>0</v>
      </c>
    </row>
    <row r="62" spans="1:70">
      <c r="A62" s="27"/>
      <c r="B62" s="7" t="s">
        <v>273</v>
      </c>
      <c r="C62" s="7"/>
      <c r="D62" s="7"/>
      <c r="E62" s="7"/>
      <c r="F62" s="7"/>
      <c r="G62" s="7">
        <f t="shared" si="2"/>
        <v>0</v>
      </c>
    </row>
    <row r="63" spans="1:70">
      <c r="A63" s="27"/>
      <c r="B63" s="7" t="s">
        <v>274</v>
      </c>
      <c r="C63" s="7"/>
      <c r="D63" s="7"/>
      <c r="E63" s="7"/>
      <c r="F63" s="7"/>
      <c r="G63" s="7">
        <f t="shared" si="2"/>
        <v>0</v>
      </c>
    </row>
    <row r="64" spans="1:70">
      <c r="A64" s="27"/>
      <c r="B64" s="7" t="s">
        <v>275</v>
      </c>
      <c r="C64" s="7"/>
      <c r="D64" s="7"/>
      <c r="E64" s="7"/>
      <c r="F64" s="7"/>
      <c r="G64" s="7">
        <f t="shared" si="2"/>
        <v>0</v>
      </c>
    </row>
    <row r="65" spans="1:70">
      <c r="A65" s="27"/>
      <c r="B65" s="7" t="s">
        <v>276</v>
      </c>
      <c r="C65" s="7"/>
      <c r="D65" s="7"/>
      <c r="E65" s="7"/>
      <c r="F65" s="7"/>
      <c r="G65" s="7">
        <f t="shared" si="2"/>
        <v>0</v>
      </c>
    </row>
    <row r="66" spans="1:70" s="24" customFormat="1">
      <c r="A66" s="27"/>
      <c r="B66" s="7" t="s">
        <v>277</v>
      </c>
      <c r="C66" s="7"/>
      <c r="D66" s="7"/>
      <c r="E66" s="7"/>
      <c r="F66" s="7"/>
      <c r="G66" s="7">
        <f t="shared" si="2"/>
        <v>0</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row>
    <row r="67" spans="1:70" s="24" customFormat="1">
      <c r="A67" s="27"/>
      <c r="B67" s="7" t="s">
        <v>278</v>
      </c>
      <c r="C67" s="7"/>
      <c r="D67" s="7"/>
      <c r="E67" s="7"/>
      <c r="F67" s="7"/>
      <c r="G67" s="7">
        <f t="shared" si="2"/>
        <v>0</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row>
    <row r="68" spans="1:70" s="24" customFormat="1">
      <c r="A68" s="27"/>
      <c r="B68" s="7" t="s">
        <v>279</v>
      </c>
      <c r="C68" s="7"/>
      <c r="D68" s="7"/>
      <c r="E68" s="7"/>
      <c r="F68" s="7"/>
      <c r="G68" s="7">
        <f t="shared" si="2"/>
        <v>0</v>
      </c>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row>
    <row r="69" spans="1:70" s="24" customFormat="1" ht="37.5">
      <c r="A69" s="27"/>
      <c r="B69" s="93" t="s">
        <v>280</v>
      </c>
      <c r="C69" s="7"/>
      <c r="D69" s="7"/>
      <c r="E69" s="7"/>
      <c r="F69" s="7"/>
      <c r="G69" s="7">
        <f t="shared" si="2"/>
        <v>0</v>
      </c>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row>
    <row r="70" spans="1:70" s="21" customFormat="1">
      <c r="A70" s="27"/>
      <c r="B70" s="7" t="s">
        <v>281</v>
      </c>
      <c r="C70" s="7"/>
      <c r="D70" s="7"/>
      <c r="E70" s="7"/>
      <c r="F70" s="7"/>
      <c r="G70" s="7">
        <f t="shared" si="2"/>
        <v>0</v>
      </c>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row>
    <row r="71" spans="1:70" s="21" customFormat="1">
      <c r="A71" s="22" t="s">
        <v>287</v>
      </c>
      <c r="B71" s="23" t="s">
        <v>48</v>
      </c>
      <c r="C71" s="23"/>
      <c r="D71" s="23"/>
      <c r="E71" s="23"/>
      <c r="F71" s="23"/>
      <c r="G71" s="23">
        <f t="shared" si="2"/>
        <v>0</v>
      </c>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row>
    <row r="72" spans="1:70">
      <c r="A72" s="19" t="s">
        <v>288</v>
      </c>
      <c r="B72" s="20" t="s">
        <v>140</v>
      </c>
      <c r="C72" s="20"/>
      <c r="D72" s="20"/>
      <c r="E72" s="20"/>
      <c r="F72" s="20"/>
      <c r="G72" s="20">
        <f t="shared" ref="G72:G73" si="11">SUM(C72:F72)</f>
        <v>0</v>
      </c>
    </row>
    <row r="73" spans="1:70">
      <c r="A73" s="19" t="s">
        <v>289</v>
      </c>
      <c r="B73" s="20" t="s">
        <v>141</v>
      </c>
      <c r="C73" s="20"/>
      <c r="D73" s="20"/>
      <c r="E73" s="20"/>
      <c r="F73" s="20"/>
      <c r="G73" s="20">
        <f t="shared" si="11"/>
        <v>0</v>
      </c>
    </row>
    <row r="74" spans="1:70">
      <c r="A74" s="31"/>
    </row>
    <row r="75" spans="1:70">
      <c r="A75" s="31"/>
    </row>
    <row r="76" spans="1:70">
      <c r="A76" s="31"/>
    </row>
    <row r="78" spans="1:70">
      <c r="E78" s="4"/>
    </row>
    <row r="79" spans="1:70">
      <c r="E79" s="4"/>
    </row>
    <row r="80" spans="1:70">
      <c r="E80" s="4"/>
    </row>
    <row r="81" spans="1:5">
      <c r="E81" s="4"/>
    </row>
    <row r="82" spans="1:5">
      <c r="E82" s="4"/>
    </row>
    <row r="83" spans="1:5">
      <c r="E83" s="4"/>
    </row>
    <row r="84" spans="1:5">
      <c r="E84" s="4"/>
    </row>
    <row r="85" spans="1:5">
      <c r="E85" s="4"/>
    </row>
    <row r="86" spans="1:5">
      <c r="E86" s="4"/>
    </row>
    <row r="87" spans="1:5">
      <c r="E87" s="4"/>
    </row>
    <row r="88" spans="1:5">
      <c r="E88" s="4"/>
    </row>
    <row r="89" spans="1:5">
      <c r="E89" s="4"/>
    </row>
    <row r="90" spans="1:5">
      <c r="E90" s="4"/>
    </row>
    <row r="91" spans="1:5">
      <c r="E91" s="4"/>
    </row>
    <row r="92" spans="1:5">
      <c r="A92" s="5"/>
      <c r="E92" s="4"/>
    </row>
    <row r="93" spans="1:5">
      <c r="A93" s="5"/>
      <c r="E93" s="4"/>
    </row>
    <row r="94" spans="1:5">
      <c r="A94" s="5"/>
      <c r="E94" s="4"/>
    </row>
    <row r="95" spans="1:5">
      <c r="A95" s="5"/>
      <c r="E95" s="4"/>
    </row>
    <row r="96" spans="1:5">
      <c r="A96" s="5"/>
      <c r="E96" s="4"/>
    </row>
    <row r="97" spans="1:5">
      <c r="A97" s="5"/>
      <c r="E97" s="4"/>
    </row>
    <row r="98" spans="1:5">
      <c r="A98" s="5"/>
      <c r="E98" s="4"/>
    </row>
    <row r="99" spans="1:5">
      <c r="A99" s="5"/>
      <c r="E99" s="4"/>
    </row>
    <row r="100" spans="1:5">
      <c r="A100" s="5"/>
      <c r="E100" s="4"/>
    </row>
    <row r="101" spans="1:5">
      <c r="A101" s="5"/>
      <c r="E101" s="4"/>
    </row>
    <row r="102" spans="1:5">
      <c r="A102" s="5"/>
      <c r="E102" s="4"/>
    </row>
    <row r="103" spans="1:5">
      <c r="A103" s="5"/>
      <c r="E103" s="4"/>
    </row>
    <row r="104" spans="1:5">
      <c r="A104" s="5"/>
      <c r="E104" s="4"/>
    </row>
    <row r="105" spans="1:5">
      <c r="A105" s="5"/>
      <c r="E105" s="4"/>
    </row>
    <row r="106" spans="1:5">
      <c r="A106" s="5"/>
      <c r="E106" s="4"/>
    </row>
    <row r="107" spans="1:5">
      <c r="A107" s="5"/>
      <c r="E107" s="4"/>
    </row>
    <row r="108" spans="1:5">
      <c r="A108" s="5"/>
      <c r="E108" s="4"/>
    </row>
    <row r="109" spans="1:5">
      <c r="A109" s="5"/>
      <c r="E109" s="4"/>
    </row>
    <row r="110" spans="1:5">
      <c r="A110" s="5"/>
      <c r="E110" s="4"/>
    </row>
    <row r="111" spans="1:5">
      <c r="A111" s="5"/>
      <c r="E111" s="4"/>
    </row>
    <row r="112" spans="1:5">
      <c r="A112" s="5"/>
      <c r="E112" s="4"/>
    </row>
    <row r="113" spans="1:5">
      <c r="A113" s="5"/>
      <c r="E113" s="4"/>
    </row>
    <row r="114" spans="1:5">
      <c r="A114" s="5"/>
      <c r="E114" s="4"/>
    </row>
    <row r="115" spans="1:5">
      <c r="A115" s="5"/>
      <c r="E115" s="4"/>
    </row>
    <row r="116" spans="1:5">
      <c r="A116" s="5"/>
      <c r="E116" s="4"/>
    </row>
    <row r="117" spans="1:5">
      <c r="A117" s="5"/>
      <c r="E117" s="4"/>
    </row>
    <row r="118" spans="1:5">
      <c r="A118" s="5"/>
      <c r="E118" s="4"/>
    </row>
    <row r="119" spans="1:5">
      <c r="A119" s="5"/>
      <c r="E119" s="4"/>
    </row>
    <row r="120" spans="1:5">
      <c r="A120" s="5"/>
      <c r="E120" s="4"/>
    </row>
    <row r="121" spans="1:5">
      <c r="A121" s="5"/>
      <c r="E121" s="4"/>
    </row>
    <row r="122" spans="1:5">
      <c r="A122" s="5"/>
      <c r="E122" s="4"/>
    </row>
    <row r="123" spans="1:5">
      <c r="A123" s="5"/>
      <c r="E123" s="4"/>
    </row>
    <row r="124" spans="1:5">
      <c r="A124" s="5"/>
      <c r="E124" s="4"/>
    </row>
  </sheetData>
  <mergeCells count="4">
    <mergeCell ref="A4:B5"/>
    <mergeCell ref="G4:G5"/>
    <mergeCell ref="B1:G1"/>
    <mergeCell ref="A6:B6"/>
  </mergeCells>
  <phoneticPr fontId="0" type="noConversion"/>
  <printOptions horizontalCentered="1"/>
  <pageMargins left="0.59055118110236227" right="0.59055118110236227" top="0.74803149606299213" bottom="0.23622047244094491" header="0.39370078740157483" footer="0"/>
  <pageSetup paperSize="9" scale="86" fitToHeight="0" orientation="portrait" horizontalDpi="1200" verticalDpi="1200" r:id="rId1"/>
  <headerFooter alignWithMargins="0"/>
  <rowBreaks count="1" manualBreakCount="1">
    <brk id="4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AN10"/>
  <sheetViews>
    <sheetView view="pageBreakPreview" topLeftCell="T1" zoomScale="120" zoomScaleNormal="110" zoomScaleSheetLayoutView="120" workbookViewId="0">
      <selection activeCell="D16" sqref="D16"/>
    </sheetView>
  </sheetViews>
  <sheetFormatPr defaultColWidth="8" defaultRowHeight="18.75"/>
  <cols>
    <col min="1" max="1" width="5.7109375" style="160" customWidth="1"/>
    <col min="2" max="2" width="28.42578125" style="160" bestFit="1" customWidth="1"/>
    <col min="3" max="3" width="28.42578125" style="160" customWidth="1"/>
    <col min="4" max="4" width="7.140625" style="160" bestFit="1" customWidth="1"/>
    <col min="5" max="5" width="8.42578125" style="160" bestFit="1" customWidth="1"/>
    <col min="6" max="6" width="8.5703125" style="554" bestFit="1" customWidth="1"/>
    <col min="7" max="7" width="11.5703125" style="554" bestFit="1" customWidth="1"/>
    <col min="8" max="8" width="8.5703125" style="160" bestFit="1" customWidth="1"/>
    <col min="9" max="9" width="11.5703125" style="160" bestFit="1" customWidth="1"/>
    <col min="10" max="10" width="8.5703125" style="160" bestFit="1" customWidth="1"/>
    <col min="11" max="11" width="11.5703125" style="160" bestFit="1" customWidth="1"/>
    <col min="12" max="12" width="8.5703125" style="160" bestFit="1" customWidth="1"/>
    <col min="13" max="13" width="11.5703125" style="160" bestFit="1" customWidth="1"/>
    <col min="14" max="14" width="8.5703125" style="611" bestFit="1" customWidth="1"/>
    <col min="15" max="15" width="11.5703125" style="611" bestFit="1" customWidth="1"/>
    <col min="16" max="16" width="8.5703125" style="160" bestFit="1" customWidth="1"/>
    <col min="17" max="17" width="11.5703125" style="160" bestFit="1" customWidth="1"/>
    <col min="18" max="18" width="8.5703125" style="160" bestFit="1" customWidth="1"/>
    <col min="19" max="19" width="11.5703125" style="160" bestFit="1" customWidth="1"/>
    <col min="20" max="20" width="8.5703125" style="160" bestFit="1" customWidth="1"/>
    <col min="21" max="21" width="11.5703125" style="160" bestFit="1" customWidth="1"/>
    <col min="22" max="22" width="8.5703125" style="554" bestFit="1" customWidth="1"/>
    <col min="23" max="23" width="11.5703125" style="554" bestFit="1" customWidth="1"/>
    <col min="24" max="24" width="8.5703125" style="160" bestFit="1" customWidth="1"/>
    <col min="25" max="25" width="11.5703125" style="160" bestFit="1" customWidth="1"/>
    <col min="26" max="26" width="8.5703125" style="160" bestFit="1" customWidth="1"/>
    <col min="27" max="27" width="11.5703125" style="160" bestFit="1" customWidth="1"/>
    <col min="28" max="28" width="8.5703125" style="160" bestFit="1" customWidth="1"/>
    <col min="29" max="29" width="11.5703125" style="160" bestFit="1" customWidth="1"/>
    <col min="30" max="30" width="8.5703125" style="554" bestFit="1" customWidth="1"/>
    <col min="31" max="31" width="11.5703125" style="554" bestFit="1" customWidth="1"/>
    <col min="32" max="32" width="8.5703125" style="160" bestFit="1" customWidth="1"/>
    <col min="33" max="33" width="11.5703125" style="160" bestFit="1" customWidth="1"/>
    <col min="34" max="34" width="8.5703125" style="160" bestFit="1" customWidth="1"/>
    <col min="35" max="35" width="11.5703125" style="160" bestFit="1" customWidth="1"/>
    <col min="36" max="36" width="8.5703125" style="160" bestFit="1" customWidth="1"/>
    <col min="37" max="37" width="11.5703125" style="160" bestFit="1" customWidth="1"/>
    <col min="38" max="38" width="8.5703125" style="554" bestFit="1" customWidth="1"/>
    <col min="39" max="39" width="11.5703125" style="554" bestFit="1" customWidth="1"/>
    <col min="40" max="40" width="10.7109375" style="160" bestFit="1" customWidth="1"/>
    <col min="41" max="16384" width="8" style="160"/>
  </cols>
  <sheetData>
    <row r="2" spans="1:40" s="87" customFormat="1" ht="21">
      <c r="A2" s="86" t="s">
        <v>510</v>
      </c>
      <c r="F2" s="612"/>
      <c r="G2" s="612"/>
      <c r="N2" s="606"/>
      <c r="O2" s="606"/>
      <c r="V2" s="612"/>
      <c r="W2" s="612"/>
      <c r="AD2" s="612"/>
      <c r="AE2" s="612"/>
      <c r="AL2" s="612"/>
      <c r="AM2" s="612"/>
    </row>
    <row r="3" spans="1:40" s="154" customFormat="1" ht="24" customHeight="1">
      <c r="A3" s="716" t="s">
        <v>76</v>
      </c>
      <c r="B3" s="719" t="s">
        <v>137</v>
      </c>
      <c r="C3" s="719" t="s">
        <v>55</v>
      </c>
      <c r="D3" s="716" t="s">
        <v>138</v>
      </c>
      <c r="E3" s="716" t="s">
        <v>50</v>
      </c>
      <c r="F3" s="708" t="s">
        <v>59</v>
      </c>
      <c r="G3" s="709"/>
      <c r="H3" s="734" t="s">
        <v>511</v>
      </c>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617"/>
      <c r="AM3" s="617"/>
      <c r="AN3" s="716" t="s">
        <v>139</v>
      </c>
    </row>
    <row r="4" spans="1:40" s="154" customFormat="1" ht="21.75" customHeight="1">
      <c r="A4" s="717"/>
      <c r="B4" s="720"/>
      <c r="C4" s="720"/>
      <c r="D4" s="717"/>
      <c r="E4" s="717"/>
      <c r="F4" s="710"/>
      <c r="G4" s="711"/>
      <c r="H4" s="731" t="s">
        <v>127</v>
      </c>
      <c r="I4" s="732"/>
      <c r="J4" s="732"/>
      <c r="K4" s="732"/>
      <c r="L4" s="732"/>
      <c r="M4" s="733"/>
      <c r="N4" s="723" t="s">
        <v>512</v>
      </c>
      <c r="O4" s="724"/>
      <c r="P4" s="731" t="s">
        <v>128</v>
      </c>
      <c r="Q4" s="732"/>
      <c r="R4" s="732"/>
      <c r="S4" s="732"/>
      <c r="T4" s="732"/>
      <c r="U4" s="733"/>
      <c r="V4" s="727" t="s">
        <v>513</v>
      </c>
      <c r="W4" s="709"/>
      <c r="X4" s="731" t="s">
        <v>129</v>
      </c>
      <c r="Y4" s="732"/>
      <c r="Z4" s="732"/>
      <c r="AA4" s="732"/>
      <c r="AB4" s="732"/>
      <c r="AC4" s="733"/>
      <c r="AD4" s="727" t="s">
        <v>514</v>
      </c>
      <c r="AE4" s="709"/>
      <c r="AF4" s="731" t="s">
        <v>130</v>
      </c>
      <c r="AG4" s="732"/>
      <c r="AH4" s="732"/>
      <c r="AI4" s="732"/>
      <c r="AJ4" s="732"/>
      <c r="AK4" s="733"/>
      <c r="AL4" s="727" t="s">
        <v>515</v>
      </c>
      <c r="AM4" s="709"/>
      <c r="AN4" s="717"/>
    </row>
    <row r="5" spans="1:40" s="154" customFormat="1">
      <c r="A5" s="717"/>
      <c r="B5" s="720"/>
      <c r="C5" s="720"/>
      <c r="D5" s="717"/>
      <c r="E5" s="717"/>
      <c r="F5" s="712"/>
      <c r="G5" s="713"/>
      <c r="H5" s="722" t="s">
        <v>494</v>
      </c>
      <c r="I5" s="715"/>
      <c r="J5" s="722" t="s">
        <v>495</v>
      </c>
      <c r="K5" s="715"/>
      <c r="L5" s="722" t="s">
        <v>496</v>
      </c>
      <c r="M5" s="715"/>
      <c r="N5" s="725"/>
      <c r="O5" s="726"/>
      <c r="P5" s="714" t="s">
        <v>497</v>
      </c>
      <c r="Q5" s="715"/>
      <c r="R5" s="714" t="s">
        <v>498</v>
      </c>
      <c r="S5" s="715"/>
      <c r="T5" s="714" t="s">
        <v>499</v>
      </c>
      <c r="U5" s="715"/>
      <c r="V5" s="712"/>
      <c r="W5" s="713"/>
      <c r="X5" s="714" t="s">
        <v>500</v>
      </c>
      <c r="Y5" s="715"/>
      <c r="Z5" s="714" t="s">
        <v>501</v>
      </c>
      <c r="AA5" s="715"/>
      <c r="AB5" s="714" t="s">
        <v>502</v>
      </c>
      <c r="AC5" s="715"/>
      <c r="AD5" s="712"/>
      <c r="AE5" s="713"/>
      <c r="AF5" s="714" t="s">
        <v>503</v>
      </c>
      <c r="AG5" s="715"/>
      <c r="AH5" s="714" t="s">
        <v>504</v>
      </c>
      <c r="AI5" s="715"/>
      <c r="AJ5" s="714" t="s">
        <v>505</v>
      </c>
      <c r="AK5" s="715"/>
      <c r="AL5" s="712"/>
      <c r="AM5" s="713"/>
      <c r="AN5" s="718"/>
    </row>
    <row r="6" spans="1:40" s="154" customFormat="1">
      <c r="A6" s="718"/>
      <c r="B6" s="721"/>
      <c r="C6" s="721"/>
      <c r="D6" s="718"/>
      <c r="E6" s="718"/>
      <c r="F6" s="618" t="s">
        <v>68</v>
      </c>
      <c r="G6" s="619" t="s">
        <v>173</v>
      </c>
      <c r="H6" s="155" t="s">
        <v>68</v>
      </c>
      <c r="I6" s="156" t="s">
        <v>173</v>
      </c>
      <c r="J6" s="155" t="s">
        <v>68</v>
      </c>
      <c r="K6" s="156" t="s">
        <v>173</v>
      </c>
      <c r="L6" s="155" t="s">
        <v>68</v>
      </c>
      <c r="M6" s="156" t="s">
        <v>173</v>
      </c>
      <c r="N6" s="607" t="s">
        <v>68</v>
      </c>
      <c r="O6" s="608" t="s">
        <v>173</v>
      </c>
      <c r="P6" s="155" t="s">
        <v>68</v>
      </c>
      <c r="Q6" s="156" t="s">
        <v>173</v>
      </c>
      <c r="R6" s="155" t="s">
        <v>68</v>
      </c>
      <c r="S6" s="156" t="s">
        <v>173</v>
      </c>
      <c r="T6" s="155" t="s">
        <v>68</v>
      </c>
      <c r="U6" s="156" t="s">
        <v>173</v>
      </c>
      <c r="V6" s="613" t="s">
        <v>68</v>
      </c>
      <c r="W6" s="614" t="s">
        <v>173</v>
      </c>
      <c r="X6" s="155" t="s">
        <v>68</v>
      </c>
      <c r="Y6" s="156" t="s">
        <v>173</v>
      </c>
      <c r="Z6" s="155" t="s">
        <v>68</v>
      </c>
      <c r="AA6" s="156" t="s">
        <v>173</v>
      </c>
      <c r="AB6" s="155" t="s">
        <v>68</v>
      </c>
      <c r="AC6" s="156" t="s">
        <v>173</v>
      </c>
      <c r="AD6" s="613" t="s">
        <v>68</v>
      </c>
      <c r="AE6" s="614" t="s">
        <v>173</v>
      </c>
      <c r="AF6" s="155" t="s">
        <v>68</v>
      </c>
      <c r="AG6" s="156" t="s">
        <v>173</v>
      </c>
      <c r="AH6" s="155" t="s">
        <v>68</v>
      </c>
      <c r="AI6" s="156" t="s">
        <v>173</v>
      </c>
      <c r="AJ6" s="155" t="s">
        <v>68</v>
      </c>
      <c r="AK6" s="156" t="s">
        <v>173</v>
      </c>
      <c r="AL6" s="613" t="s">
        <v>68</v>
      </c>
      <c r="AM6" s="614" t="s">
        <v>173</v>
      </c>
      <c r="AN6" s="155"/>
    </row>
    <row r="7" spans="1:40">
      <c r="A7" s="157">
        <v>1</v>
      </c>
      <c r="B7" s="158"/>
      <c r="C7" s="158"/>
      <c r="D7" s="158"/>
      <c r="E7" s="158"/>
      <c r="F7" s="620">
        <f>+N7+V7+AD7+AL7</f>
        <v>0</v>
      </c>
      <c r="G7" s="620">
        <f>+O7+W7+AE7+AM7</f>
        <v>0</v>
      </c>
      <c r="H7" s="158"/>
      <c r="I7" s="159"/>
      <c r="J7" s="159"/>
      <c r="K7" s="159"/>
      <c r="L7" s="159"/>
      <c r="M7" s="159"/>
      <c r="N7" s="609">
        <f>+H7+J7+L7</f>
        <v>0</v>
      </c>
      <c r="O7" s="609">
        <f>+I7+K7+M7</f>
        <v>0</v>
      </c>
      <c r="P7" s="158"/>
      <c r="Q7" s="159"/>
      <c r="R7" s="159"/>
      <c r="S7" s="159"/>
      <c r="T7" s="159"/>
      <c r="U7" s="159"/>
      <c r="V7" s="615">
        <f>+P7+R7+T7</f>
        <v>0</v>
      </c>
      <c r="W7" s="615">
        <f>+Q7+S7+U7</f>
        <v>0</v>
      </c>
      <c r="X7" s="158"/>
      <c r="Y7" s="159"/>
      <c r="Z7" s="159"/>
      <c r="AA7" s="159"/>
      <c r="AB7" s="159"/>
      <c r="AC7" s="159"/>
      <c r="AD7" s="615">
        <f>+X7+Z7+AB7</f>
        <v>0</v>
      </c>
      <c r="AE7" s="615">
        <f>+Y7+AA7+AC7</f>
        <v>0</v>
      </c>
      <c r="AF7" s="158"/>
      <c r="AG7" s="159"/>
      <c r="AH7" s="159"/>
      <c r="AI7" s="159"/>
      <c r="AJ7" s="159"/>
      <c r="AK7" s="159"/>
      <c r="AL7" s="615">
        <f>+AF7+AH7+AJ7</f>
        <v>0</v>
      </c>
      <c r="AM7" s="615">
        <f>+AG7+AI7+AK7</f>
        <v>0</v>
      </c>
      <c r="AN7" s="158"/>
    </row>
    <row r="8" spans="1:40">
      <c r="A8" s="157">
        <v>2</v>
      </c>
      <c r="B8" s="158"/>
      <c r="C8" s="158"/>
      <c r="D8" s="158"/>
      <c r="E8" s="158"/>
      <c r="F8" s="620">
        <f>+N8+V8+AD8+AL8</f>
        <v>0</v>
      </c>
      <c r="G8" s="620">
        <f>+O8+W8+AE8+AM8</f>
        <v>0</v>
      </c>
      <c r="H8" s="158"/>
      <c r="I8" s="159"/>
      <c r="J8" s="159"/>
      <c r="K8" s="159"/>
      <c r="L8" s="159"/>
      <c r="M8" s="159"/>
      <c r="N8" s="609">
        <f>+H8+J8+L8</f>
        <v>0</v>
      </c>
      <c r="O8" s="609">
        <f>+I8+K8+M8</f>
        <v>0</v>
      </c>
      <c r="P8" s="158"/>
      <c r="Q8" s="159"/>
      <c r="R8" s="159"/>
      <c r="S8" s="159"/>
      <c r="T8" s="159"/>
      <c r="U8" s="159"/>
      <c r="V8" s="615">
        <f>+P8+R8+T8</f>
        <v>0</v>
      </c>
      <c r="W8" s="615">
        <f>+Q8+S8+U8</f>
        <v>0</v>
      </c>
      <c r="X8" s="158"/>
      <c r="Y8" s="159"/>
      <c r="Z8" s="159"/>
      <c r="AA8" s="159"/>
      <c r="AB8" s="159"/>
      <c r="AC8" s="159"/>
      <c r="AD8" s="615">
        <f>+X8+Z8+AB8</f>
        <v>0</v>
      </c>
      <c r="AE8" s="615">
        <f>+Y8+AA8+AC8</f>
        <v>0</v>
      </c>
      <c r="AF8" s="158"/>
      <c r="AG8" s="159"/>
      <c r="AH8" s="159"/>
      <c r="AI8" s="159"/>
      <c r="AJ8" s="159"/>
      <c r="AK8" s="159"/>
      <c r="AL8" s="615">
        <f>+AF8+AH8+AJ8</f>
        <v>0</v>
      </c>
      <c r="AM8" s="615">
        <f>+AG8+AI8+AK8</f>
        <v>0</v>
      </c>
      <c r="AN8" s="158"/>
    </row>
    <row r="9" spans="1:40" s="153" customFormat="1" ht="22.5" customHeight="1">
      <c r="A9" s="728" t="s">
        <v>49</v>
      </c>
      <c r="B9" s="729"/>
      <c r="C9" s="729"/>
      <c r="D9" s="729"/>
      <c r="E9" s="730"/>
      <c r="F9" s="616">
        <f>SUM(F7:F8)</f>
        <v>0</v>
      </c>
      <c r="G9" s="616">
        <f>SUM(G7:G8)</f>
        <v>0</v>
      </c>
      <c r="H9" s="194"/>
      <c r="I9" s="193"/>
      <c r="J9" s="193"/>
      <c r="K9" s="193"/>
      <c r="L9" s="193"/>
      <c r="M9" s="193"/>
      <c r="N9" s="610">
        <f>SUM(N7:N8)</f>
        <v>0</v>
      </c>
      <c r="O9" s="610">
        <f>SUM(O7:O8)</f>
        <v>0</v>
      </c>
      <c r="P9" s="194"/>
      <c r="Q9" s="193"/>
      <c r="R9" s="193"/>
      <c r="S9" s="193"/>
      <c r="T9" s="193"/>
      <c r="U9" s="193"/>
      <c r="V9" s="616">
        <f>SUM(V7:V8)</f>
        <v>0</v>
      </c>
      <c r="W9" s="616">
        <f>SUM(W7:W8)</f>
        <v>0</v>
      </c>
      <c r="X9" s="194"/>
      <c r="Y9" s="193"/>
      <c r="Z9" s="193"/>
      <c r="AA9" s="193"/>
      <c r="AB9" s="193"/>
      <c r="AC9" s="193"/>
      <c r="AD9" s="616">
        <f>SUM(AD7:AD8)</f>
        <v>0</v>
      </c>
      <c r="AE9" s="616">
        <f>SUM(AE7:AE8)</f>
        <v>0</v>
      </c>
      <c r="AF9" s="194"/>
      <c r="AG9" s="193"/>
      <c r="AH9" s="193"/>
      <c r="AI9" s="193"/>
      <c r="AJ9" s="193"/>
      <c r="AK9" s="193"/>
      <c r="AL9" s="616">
        <f>SUM(AL7:AL8)</f>
        <v>0</v>
      </c>
      <c r="AM9" s="616">
        <f>SUM(AM7:AM8)</f>
        <v>0</v>
      </c>
      <c r="AN9" s="193"/>
    </row>
    <row r="10" spans="1:40" ht="21">
      <c r="A10" s="161" t="s">
        <v>257</v>
      </c>
    </row>
  </sheetData>
  <mergeCells count="29">
    <mergeCell ref="AL4:AM5"/>
    <mergeCell ref="A9:E9"/>
    <mergeCell ref="AN3:AN5"/>
    <mergeCell ref="H4:M4"/>
    <mergeCell ref="P4:U4"/>
    <mergeCell ref="X4:AC4"/>
    <mergeCell ref="AF4:AK4"/>
    <mergeCell ref="H3:AK3"/>
    <mergeCell ref="L5:M5"/>
    <mergeCell ref="AJ5:AK5"/>
    <mergeCell ref="P5:Q5"/>
    <mergeCell ref="AF5:AG5"/>
    <mergeCell ref="Z5:AA5"/>
    <mergeCell ref="AB5:AC5"/>
    <mergeCell ref="A3:A6"/>
    <mergeCell ref="E3:E6"/>
    <mergeCell ref="F3:G5"/>
    <mergeCell ref="AH5:AI5"/>
    <mergeCell ref="D3:D6"/>
    <mergeCell ref="T5:U5"/>
    <mergeCell ref="B3:B6"/>
    <mergeCell ref="X5:Y5"/>
    <mergeCell ref="J5:K5"/>
    <mergeCell ref="H5:I5"/>
    <mergeCell ref="C3:C6"/>
    <mergeCell ref="R5:S5"/>
    <mergeCell ref="N4:O5"/>
    <mergeCell ref="V4:W5"/>
    <mergeCell ref="AD4:AE5"/>
  </mergeCells>
  <printOptions horizontalCentered="1"/>
  <pageMargins left="7.874015748031496E-2" right="0"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H15"/>
  <sheetViews>
    <sheetView view="pageBreakPreview" zoomScale="115" zoomScaleNormal="100" zoomScaleSheetLayoutView="115" workbookViewId="0">
      <selection activeCell="E8" sqref="E8"/>
    </sheetView>
  </sheetViews>
  <sheetFormatPr defaultRowHeight="21"/>
  <cols>
    <col min="1" max="1" width="24.42578125" style="33" customWidth="1"/>
    <col min="2" max="2" width="10.5703125" style="33" customWidth="1"/>
    <col min="3" max="3" width="17.5703125" style="33" customWidth="1"/>
    <col min="4" max="4" width="16" style="33" customWidth="1"/>
    <col min="5" max="5" width="12.7109375" style="33" customWidth="1"/>
    <col min="6" max="8" width="12" style="33" customWidth="1"/>
    <col min="9" max="16384" width="9.140625" style="33"/>
  </cols>
  <sheetData>
    <row r="1" spans="1:8">
      <c r="A1" s="743" t="s">
        <v>167</v>
      </c>
      <c r="B1" s="743"/>
      <c r="C1" s="743"/>
      <c r="D1" s="743"/>
      <c r="E1" s="743"/>
      <c r="F1" s="743"/>
      <c r="G1" s="743"/>
      <c r="H1" s="743"/>
    </row>
    <row r="2" spans="1:8">
      <c r="A2" s="743" t="s">
        <v>147</v>
      </c>
      <c r="B2" s="743"/>
      <c r="C2" s="743"/>
      <c r="D2" s="743"/>
      <c r="E2" s="743"/>
      <c r="F2" s="743"/>
      <c r="G2" s="743"/>
      <c r="H2" s="743"/>
    </row>
    <row r="3" spans="1:8" s="29" customFormat="1" ht="18.75">
      <c r="A3" s="94"/>
      <c r="B3" s="94"/>
      <c r="C3" s="95"/>
      <c r="D3" s="95"/>
      <c r="E3" s="95"/>
      <c r="F3" s="95"/>
      <c r="G3" s="95"/>
      <c r="H3" s="95"/>
    </row>
    <row r="4" spans="1:8" s="5" customFormat="1">
      <c r="A4" s="738" t="s">
        <v>69</v>
      </c>
      <c r="B4" s="738" t="s">
        <v>126</v>
      </c>
      <c r="C4" s="738"/>
      <c r="D4" s="738"/>
      <c r="E4" s="738"/>
      <c r="F4" s="738"/>
      <c r="G4" s="739" t="s">
        <v>70</v>
      </c>
      <c r="H4" s="740"/>
    </row>
    <row r="5" spans="1:8" s="5" customFormat="1" ht="21.75" customHeight="1">
      <c r="A5" s="738"/>
      <c r="B5" s="98" t="s">
        <v>72</v>
      </c>
      <c r="C5" s="98" t="s">
        <v>1</v>
      </c>
      <c r="D5" s="98" t="s">
        <v>9</v>
      </c>
      <c r="E5" s="98" t="s">
        <v>0</v>
      </c>
      <c r="F5" s="98" t="s">
        <v>49</v>
      </c>
      <c r="G5" s="741"/>
      <c r="H5" s="742"/>
    </row>
    <row r="6" spans="1:8" s="5" customFormat="1">
      <c r="A6" s="96" t="s">
        <v>73</v>
      </c>
      <c r="B6" s="97"/>
      <c r="C6" s="97"/>
      <c r="D6" s="97"/>
      <c r="E6" s="97"/>
      <c r="F6" s="97"/>
      <c r="G6" s="736"/>
      <c r="H6" s="737"/>
    </row>
    <row r="7" spans="1:8" s="5" customFormat="1">
      <c r="A7" s="96" t="s">
        <v>148</v>
      </c>
      <c r="B7" s="97"/>
      <c r="C7" s="97"/>
      <c r="D7" s="97"/>
      <c r="E7" s="97"/>
      <c r="F7" s="97"/>
      <c r="G7" s="736"/>
      <c r="H7" s="737"/>
    </row>
    <row r="8" spans="1:8" s="5" customFormat="1">
      <c r="A8" s="96" t="s">
        <v>149</v>
      </c>
      <c r="B8" s="97"/>
      <c r="C8" s="97"/>
      <c r="D8" s="97"/>
      <c r="E8" s="97"/>
      <c r="F8" s="97"/>
      <c r="G8" s="736" t="s">
        <v>74</v>
      </c>
      <c r="H8" s="737"/>
    </row>
    <row r="9" spans="1:8" s="5" customFormat="1">
      <c r="A9" s="96" t="s">
        <v>150</v>
      </c>
      <c r="B9" s="97"/>
      <c r="C9" s="97"/>
      <c r="D9" s="97"/>
      <c r="E9" s="97"/>
      <c r="F9" s="97"/>
      <c r="G9" s="736" t="s">
        <v>75</v>
      </c>
      <c r="H9" s="737"/>
    </row>
    <row r="10" spans="1:8" s="5" customFormat="1">
      <c r="A10" s="96" t="s">
        <v>151</v>
      </c>
      <c r="B10" s="97"/>
      <c r="C10" s="97"/>
      <c r="D10" s="97"/>
      <c r="E10" s="97"/>
      <c r="F10" s="97"/>
      <c r="G10" s="736"/>
      <c r="H10" s="737"/>
    </row>
    <row r="11" spans="1:8" s="5" customFormat="1">
      <c r="A11" s="96" t="s">
        <v>152</v>
      </c>
      <c r="B11" s="97"/>
      <c r="C11" s="97"/>
      <c r="D11" s="97"/>
      <c r="E11" s="97"/>
      <c r="F11" s="97"/>
      <c r="G11" s="736"/>
      <c r="H11" s="737"/>
    </row>
    <row r="12" spans="1:8" s="5" customFormat="1">
      <c r="A12" s="96" t="s">
        <v>153</v>
      </c>
      <c r="B12" s="97"/>
      <c r="C12" s="97"/>
      <c r="D12" s="97"/>
      <c r="E12" s="97"/>
      <c r="F12" s="97"/>
      <c r="G12" s="736"/>
      <c r="H12" s="737"/>
    </row>
    <row r="13" spans="1:8" s="5" customFormat="1">
      <c r="A13" s="96" t="s">
        <v>154</v>
      </c>
      <c r="B13" s="97"/>
      <c r="C13" s="97"/>
      <c r="D13" s="97"/>
      <c r="E13" s="97"/>
      <c r="F13" s="97"/>
      <c r="G13" s="736"/>
      <c r="H13" s="737"/>
    </row>
    <row r="14" spans="1:8" s="5" customFormat="1">
      <c r="A14" s="99" t="s">
        <v>49</v>
      </c>
      <c r="B14" s="100"/>
      <c r="C14" s="100"/>
      <c r="D14" s="100"/>
      <c r="E14" s="100"/>
      <c r="F14" s="100"/>
      <c r="G14" s="744"/>
      <c r="H14" s="745"/>
    </row>
    <row r="15" spans="1:8" s="5" customFormat="1" ht="18.75">
      <c r="A15" s="34"/>
      <c r="B15" s="32"/>
      <c r="C15" s="32"/>
      <c r="D15" s="32"/>
      <c r="E15" s="32"/>
      <c r="F15" s="32"/>
      <c r="G15" s="35"/>
      <c r="H15" s="35"/>
    </row>
  </sheetData>
  <mergeCells count="14">
    <mergeCell ref="G14:H14"/>
    <mergeCell ref="G7:H7"/>
    <mergeCell ref="G8:H8"/>
    <mergeCell ref="G9:H9"/>
    <mergeCell ref="G11:H11"/>
    <mergeCell ref="G10:H10"/>
    <mergeCell ref="G12:H12"/>
    <mergeCell ref="G13:H13"/>
    <mergeCell ref="G6:H6"/>
    <mergeCell ref="A4:A5"/>
    <mergeCell ref="B4:F4"/>
    <mergeCell ref="G4:H5"/>
    <mergeCell ref="A1:H1"/>
    <mergeCell ref="A2:H2"/>
  </mergeCells>
  <phoneticPr fontId="0" type="noConversion"/>
  <printOptions horizontalCentered="1"/>
  <pageMargins left="0.51181102362204722" right="0" top="0.70866141732283472" bottom="0.70866141732283472" header="0.39370078740157483" footer="0.51181102362204722"/>
  <pageSetup paperSize="9" scale="90" orientation="portrait" r:id="rId1"/>
  <headerFooter alignWithMargins="0">
    <oddHeader>&amp;R&amp;"Angsana New,ธรรมดา"&amp;16กิจกรรมย่อย/โครงการ</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CE121"/>
  <sheetViews>
    <sheetView view="pageBreakPreview" zoomScaleNormal="75" zoomScaleSheetLayoutView="100" workbookViewId="0">
      <selection activeCell="I80" sqref="I80"/>
    </sheetView>
  </sheetViews>
  <sheetFormatPr defaultRowHeight="18.75"/>
  <cols>
    <col min="1" max="1" width="5" style="30" bestFit="1" customWidth="1"/>
    <col min="2" max="2" width="39.28515625" style="5" bestFit="1" customWidth="1"/>
    <col min="3" max="4" width="10.5703125" style="5" bestFit="1" customWidth="1"/>
    <col min="5" max="5" width="10.5703125" style="5" customWidth="1"/>
    <col min="6" max="19" width="8" style="5" customWidth="1"/>
    <col min="20" max="16384" width="9.140625" style="5"/>
  </cols>
  <sheetData>
    <row r="1" spans="1:83" s="9" customFormat="1" ht="21">
      <c r="A1" s="8"/>
      <c r="B1" s="10" t="s">
        <v>516</v>
      </c>
      <c r="C1" s="10"/>
      <c r="D1" s="10"/>
      <c r="E1" s="10"/>
      <c r="F1" s="10"/>
      <c r="G1" s="10"/>
      <c r="H1" s="10"/>
      <c r="I1" s="10"/>
      <c r="J1" s="10"/>
      <c r="K1" s="10"/>
      <c r="L1" s="10"/>
      <c r="M1" s="10"/>
      <c r="N1" s="10"/>
      <c r="O1" s="10"/>
      <c r="P1" s="10"/>
      <c r="Q1" s="10"/>
      <c r="R1" s="10"/>
      <c r="S1" s="10"/>
    </row>
    <row r="2" spans="1:83" s="4" customFormat="1" ht="21" customHeight="1">
      <c r="A2" s="10" t="s">
        <v>67</v>
      </c>
      <c r="B2" s="748" t="s">
        <v>77</v>
      </c>
      <c r="C2" s="748"/>
      <c r="D2" s="748"/>
      <c r="E2" s="748"/>
      <c r="F2" s="748"/>
      <c r="G2" s="748"/>
      <c r="H2" s="748"/>
      <c r="I2" s="748"/>
      <c r="J2" s="748"/>
      <c r="K2" s="748"/>
      <c r="L2" s="748"/>
      <c r="M2" s="748"/>
      <c r="N2" s="748"/>
      <c r="O2" s="748"/>
      <c r="P2" s="748"/>
      <c r="Q2" s="748"/>
      <c r="R2" s="748"/>
      <c r="S2" s="748"/>
    </row>
    <row r="3" spans="1:83" s="4" customFormat="1" ht="21" customHeight="1">
      <c r="A3" s="10"/>
      <c r="B3" s="106" t="s">
        <v>178</v>
      </c>
      <c r="C3" s="106"/>
      <c r="D3" s="106"/>
      <c r="E3" s="106"/>
      <c r="F3" s="106"/>
      <c r="G3" s="106"/>
      <c r="H3" s="106"/>
      <c r="I3" s="106"/>
      <c r="J3" s="106"/>
      <c r="K3" s="106"/>
      <c r="L3" s="106"/>
      <c r="M3" s="106"/>
      <c r="N3" s="106"/>
      <c r="O3" s="106"/>
      <c r="P3" s="106"/>
      <c r="Q3" s="749" t="s">
        <v>175</v>
      </c>
      <c r="R3" s="749"/>
      <c r="S3" s="749"/>
    </row>
    <row r="4" spans="1:83" s="4" customFormat="1">
      <c r="A4" s="703" t="s">
        <v>3</v>
      </c>
      <c r="B4" s="703"/>
      <c r="C4" s="13" t="s">
        <v>4</v>
      </c>
      <c r="D4" s="14" t="s">
        <v>4</v>
      </c>
      <c r="E4" s="14" t="s">
        <v>4</v>
      </c>
      <c r="F4" s="746" t="s">
        <v>66</v>
      </c>
      <c r="G4" s="747"/>
      <c r="H4" s="747"/>
      <c r="I4" s="747"/>
      <c r="J4" s="747"/>
      <c r="K4" s="747"/>
      <c r="L4" s="747"/>
      <c r="M4" s="747"/>
      <c r="N4" s="747"/>
      <c r="O4" s="747"/>
      <c r="P4" s="747"/>
      <c r="Q4" s="747"/>
      <c r="R4" s="747"/>
      <c r="S4" s="747"/>
    </row>
    <row r="5" spans="1:83" s="4" customFormat="1">
      <c r="A5" s="703"/>
      <c r="B5" s="703"/>
      <c r="C5" s="15" t="s">
        <v>184</v>
      </c>
      <c r="D5" s="15" t="s">
        <v>185</v>
      </c>
      <c r="E5" s="15" t="s">
        <v>186</v>
      </c>
      <c r="F5" s="15" t="s">
        <v>187</v>
      </c>
      <c r="G5" s="15" t="s">
        <v>188</v>
      </c>
      <c r="H5" s="15" t="s">
        <v>189</v>
      </c>
      <c r="I5" s="15" t="s">
        <v>190</v>
      </c>
      <c r="J5" s="15" t="s">
        <v>191</v>
      </c>
      <c r="K5" s="15" t="s">
        <v>192</v>
      </c>
      <c r="L5" s="15" t="s">
        <v>193</v>
      </c>
      <c r="M5" s="15" t="s">
        <v>194</v>
      </c>
      <c r="N5" s="15" t="s">
        <v>195</v>
      </c>
      <c r="O5" s="15" t="s">
        <v>196</v>
      </c>
      <c r="P5" s="15" t="s">
        <v>197</v>
      </c>
      <c r="Q5" s="15" t="s">
        <v>198</v>
      </c>
      <c r="R5" s="15" t="s">
        <v>447</v>
      </c>
      <c r="S5" s="15" t="s">
        <v>517</v>
      </c>
    </row>
    <row r="6" spans="1:83" s="18" customFormat="1">
      <c r="A6" s="707" t="s">
        <v>5</v>
      </c>
      <c r="B6" s="707"/>
      <c r="C6" s="16">
        <f t="shared" ref="C6:S6" si="0">+C7+C55+C72+C73</f>
        <v>0</v>
      </c>
      <c r="D6" s="17">
        <f t="shared" si="0"/>
        <v>0</v>
      </c>
      <c r="E6" s="17">
        <f t="shared" si="0"/>
        <v>0</v>
      </c>
      <c r="F6" s="17">
        <f t="shared" si="0"/>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17">
        <f t="shared" si="0"/>
        <v>0</v>
      </c>
      <c r="R6" s="17">
        <f t="shared" si="0"/>
        <v>0</v>
      </c>
      <c r="S6" s="17">
        <f t="shared" si="0"/>
        <v>0</v>
      </c>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s="21" customFormat="1">
      <c r="A7" s="19" t="s">
        <v>282</v>
      </c>
      <c r="B7" s="20" t="s">
        <v>10</v>
      </c>
      <c r="C7" s="20">
        <f t="shared" ref="C7:S7" si="1">+C8+C49</f>
        <v>0</v>
      </c>
      <c r="D7" s="20">
        <f t="shared" si="1"/>
        <v>0</v>
      </c>
      <c r="E7" s="20">
        <f t="shared" si="1"/>
        <v>0</v>
      </c>
      <c r="F7" s="20">
        <f t="shared" si="1"/>
        <v>0</v>
      </c>
      <c r="G7" s="20">
        <f t="shared" si="1"/>
        <v>0</v>
      </c>
      <c r="H7" s="20">
        <f t="shared" si="1"/>
        <v>0</v>
      </c>
      <c r="I7" s="20">
        <f t="shared" si="1"/>
        <v>0</v>
      </c>
      <c r="J7" s="20">
        <f t="shared" si="1"/>
        <v>0</v>
      </c>
      <c r="K7" s="20">
        <f t="shared" si="1"/>
        <v>0</v>
      </c>
      <c r="L7" s="20">
        <f t="shared" si="1"/>
        <v>0</v>
      </c>
      <c r="M7" s="20">
        <f t="shared" si="1"/>
        <v>0</v>
      </c>
      <c r="N7" s="20">
        <f t="shared" si="1"/>
        <v>0</v>
      </c>
      <c r="O7" s="20">
        <f t="shared" si="1"/>
        <v>0</v>
      </c>
      <c r="P7" s="20">
        <f t="shared" si="1"/>
        <v>0</v>
      </c>
      <c r="Q7" s="20">
        <f t="shared" si="1"/>
        <v>0</v>
      </c>
      <c r="R7" s="20">
        <f t="shared" si="1"/>
        <v>0</v>
      </c>
      <c r="S7" s="20">
        <f t="shared" si="1"/>
        <v>0</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1:83" s="24" customFormat="1">
      <c r="A8" s="22" t="s">
        <v>283</v>
      </c>
      <c r="B8" s="23" t="s">
        <v>11</v>
      </c>
      <c r="C8" s="23">
        <f t="shared" ref="C8:S8" si="2">+C9+C19+C34</f>
        <v>0</v>
      </c>
      <c r="D8" s="23">
        <f t="shared" si="2"/>
        <v>0</v>
      </c>
      <c r="E8" s="23">
        <f t="shared" si="2"/>
        <v>0</v>
      </c>
      <c r="F8" s="23">
        <f t="shared" si="2"/>
        <v>0</v>
      </c>
      <c r="G8" s="23">
        <f t="shared" si="2"/>
        <v>0</v>
      </c>
      <c r="H8" s="23">
        <f t="shared" si="2"/>
        <v>0</v>
      </c>
      <c r="I8" s="23">
        <f t="shared" si="2"/>
        <v>0</v>
      </c>
      <c r="J8" s="23">
        <f t="shared" si="2"/>
        <v>0</v>
      </c>
      <c r="K8" s="23">
        <f t="shared" si="2"/>
        <v>0</v>
      </c>
      <c r="L8" s="23">
        <f t="shared" si="2"/>
        <v>0</v>
      </c>
      <c r="M8" s="23">
        <f t="shared" si="2"/>
        <v>0</v>
      </c>
      <c r="N8" s="23">
        <f t="shared" si="2"/>
        <v>0</v>
      </c>
      <c r="O8" s="23">
        <f t="shared" si="2"/>
        <v>0</v>
      </c>
      <c r="P8" s="23">
        <f t="shared" si="2"/>
        <v>0</v>
      </c>
      <c r="Q8" s="23">
        <f t="shared" si="2"/>
        <v>0</v>
      </c>
      <c r="R8" s="23">
        <f t="shared" si="2"/>
        <v>0</v>
      </c>
      <c r="S8" s="23">
        <f t="shared" si="2"/>
        <v>0</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row>
    <row r="9" spans="1:83" s="28" customFormat="1">
      <c r="A9" s="25" t="s">
        <v>6</v>
      </c>
      <c r="B9" s="26" t="s">
        <v>12</v>
      </c>
      <c r="C9" s="26">
        <f t="shared" ref="C9:S9" si="3">SUM(C10:C18)</f>
        <v>0</v>
      </c>
      <c r="D9" s="26">
        <f t="shared" si="3"/>
        <v>0</v>
      </c>
      <c r="E9" s="26">
        <f t="shared" si="3"/>
        <v>0</v>
      </c>
      <c r="F9" s="26">
        <f t="shared" si="3"/>
        <v>0</v>
      </c>
      <c r="G9" s="26">
        <f t="shared" si="3"/>
        <v>0</v>
      </c>
      <c r="H9" s="26">
        <f t="shared" si="3"/>
        <v>0</v>
      </c>
      <c r="I9" s="26">
        <f t="shared" si="3"/>
        <v>0</v>
      </c>
      <c r="J9" s="26">
        <f t="shared" si="3"/>
        <v>0</v>
      </c>
      <c r="K9" s="26">
        <f t="shared" si="3"/>
        <v>0</v>
      </c>
      <c r="L9" s="26">
        <f t="shared" si="3"/>
        <v>0</v>
      </c>
      <c r="M9" s="26">
        <f t="shared" si="3"/>
        <v>0</v>
      </c>
      <c r="N9" s="26">
        <f t="shared" si="3"/>
        <v>0</v>
      </c>
      <c r="O9" s="26">
        <f t="shared" si="3"/>
        <v>0</v>
      </c>
      <c r="P9" s="26">
        <f t="shared" si="3"/>
        <v>0</v>
      </c>
      <c r="Q9" s="26">
        <f t="shared" si="3"/>
        <v>0</v>
      </c>
      <c r="R9" s="26">
        <f t="shared" si="3"/>
        <v>0</v>
      </c>
      <c r="S9" s="26">
        <f t="shared" si="3"/>
        <v>0</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row>
    <row r="10" spans="1:83">
      <c r="A10" s="27"/>
      <c r="B10" s="7" t="s">
        <v>13</v>
      </c>
      <c r="C10" s="7"/>
      <c r="D10" s="7"/>
      <c r="E10" s="7"/>
      <c r="F10" s="7"/>
      <c r="G10" s="7"/>
      <c r="H10" s="7"/>
      <c r="I10" s="7"/>
      <c r="J10" s="7"/>
      <c r="K10" s="7"/>
      <c r="L10" s="7"/>
      <c r="M10" s="7"/>
      <c r="N10" s="7"/>
      <c r="O10" s="7"/>
      <c r="P10" s="7"/>
      <c r="Q10" s="7"/>
      <c r="R10" s="7"/>
      <c r="S10" s="7"/>
    </row>
    <row r="11" spans="1:83">
      <c r="A11" s="27"/>
      <c r="B11" s="7" t="s">
        <v>14</v>
      </c>
      <c r="C11" s="7"/>
      <c r="D11" s="7"/>
      <c r="E11" s="7"/>
      <c r="F11" s="7"/>
      <c r="G11" s="7"/>
      <c r="H11" s="7"/>
      <c r="I11" s="7"/>
      <c r="J11" s="7"/>
      <c r="K11" s="7"/>
      <c r="L11" s="7"/>
      <c r="M11" s="7"/>
      <c r="N11" s="7"/>
      <c r="O11" s="7"/>
      <c r="P11" s="7"/>
      <c r="Q11" s="7"/>
      <c r="R11" s="7"/>
      <c r="S11" s="7"/>
    </row>
    <row r="12" spans="1:83">
      <c r="A12" s="27"/>
      <c r="B12" s="7" t="s">
        <v>183</v>
      </c>
      <c r="C12" s="7"/>
      <c r="D12" s="7"/>
      <c r="E12" s="7"/>
      <c r="F12" s="7"/>
      <c r="G12" s="7"/>
      <c r="H12" s="7"/>
      <c r="I12" s="7"/>
      <c r="J12" s="7"/>
      <c r="K12" s="7"/>
      <c r="L12" s="7"/>
      <c r="M12" s="7"/>
      <c r="N12" s="7"/>
      <c r="O12" s="7"/>
      <c r="P12" s="7"/>
      <c r="Q12" s="7"/>
      <c r="R12" s="7"/>
      <c r="S12" s="7"/>
    </row>
    <row r="13" spans="1:83">
      <c r="A13" s="27"/>
      <c r="B13" s="7" t="s">
        <v>15</v>
      </c>
      <c r="C13" s="7"/>
      <c r="D13" s="7"/>
      <c r="E13" s="7"/>
      <c r="F13" s="7"/>
      <c r="G13" s="7"/>
      <c r="H13" s="7"/>
      <c r="I13" s="7"/>
      <c r="J13" s="7"/>
      <c r="K13" s="7"/>
      <c r="L13" s="7"/>
      <c r="M13" s="7"/>
      <c r="N13" s="7"/>
      <c r="O13" s="7"/>
      <c r="P13" s="7"/>
      <c r="Q13" s="7"/>
      <c r="R13" s="7"/>
      <c r="S13" s="7"/>
    </row>
    <row r="14" spans="1:83">
      <c r="A14" s="27"/>
      <c r="B14" s="7" t="s">
        <v>16</v>
      </c>
      <c r="C14" s="7"/>
      <c r="D14" s="7"/>
      <c r="E14" s="7"/>
      <c r="F14" s="7"/>
      <c r="G14" s="7"/>
      <c r="H14" s="7"/>
      <c r="I14" s="7"/>
      <c r="J14" s="7"/>
      <c r="K14" s="7"/>
      <c r="L14" s="7"/>
      <c r="M14" s="7"/>
      <c r="N14" s="7"/>
      <c r="O14" s="7"/>
      <c r="P14" s="7"/>
      <c r="Q14" s="7"/>
      <c r="R14" s="7"/>
      <c r="S14" s="7"/>
    </row>
    <row r="15" spans="1:83">
      <c r="A15" s="27"/>
      <c r="B15" s="287" t="s">
        <v>367</v>
      </c>
      <c r="C15" s="7"/>
      <c r="D15" s="7"/>
      <c r="E15" s="7"/>
      <c r="F15" s="7"/>
      <c r="G15" s="7"/>
      <c r="H15" s="7"/>
      <c r="I15" s="7"/>
      <c r="J15" s="7"/>
      <c r="K15" s="7"/>
      <c r="L15" s="7"/>
      <c r="M15" s="7"/>
      <c r="N15" s="7"/>
      <c r="O15" s="7"/>
      <c r="P15" s="7"/>
      <c r="Q15" s="7"/>
      <c r="R15" s="7"/>
      <c r="S15" s="7"/>
    </row>
    <row r="16" spans="1:83">
      <c r="A16" s="27"/>
      <c r="B16" s="7" t="s">
        <v>445</v>
      </c>
      <c r="C16" s="7"/>
      <c r="D16" s="7"/>
      <c r="E16" s="7"/>
      <c r="F16" s="7"/>
      <c r="G16" s="7"/>
      <c r="H16" s="7"/>
      <c r="I16" s="7"/>
      <c r="J16" s="7"/>
      <c r="K16" s="7"/>
      <c r="L16" s="7"/>
      <c r="M16" s="7"/>
      <c r="N16" s="7"/>
      <c r="O16" s="7"/>
      <c r="P16" s="7"/>
      <c r="Q16" s="7"/>
      <c r="R16" s="7"/>
      <c r="S16" s="7"/>
    </row>
    <row r="17" spans="1:83" s="28" customFormat="1">
      <c r="A17" s="27"/>
      <c r="B17" s="7" t="s">
        <v>17</v>
      </c>
      <c r="C17" s="7"/>
      <c r="D17" s="7"/>
      <c r="E17" s="7"/>
      <c r="F17" s="7"/>
      <c r="G17" s="7"/>
      <c r="H17" s="7"/>
      <c r="I17" s="7"/>
      <c r="J17" s="7"/>
      <c r="K17" s="7"/>
      <c r="L17" s="7"/>
      <c r="M17" s="7"/>
      <c r="N17" s="7"/>
      <c r="O17" s="7"/>
      <c r="P17" s="7"/>
      <c r="Q17" s="7"/>
      <c r="R17" s="7"/>
      <c r="S17" s="7"/>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row>
    <row r="18" spans="1:83">
      <c r="A18" s="27"/>
      <c r="B18" s="7" t="s">
        <v>18</v>
      </c>
      <c r="C18" s="7"/>
      <c r="D18" s="7"/>
      <c r="E18" s="7"/>
      <c r="F18" s="7"/>
      <c r="G18" s="7"/>
      <c r="H18" s="7"/>
      <c r="I18" s="7"/>
      <c r="J18" s="7"/>
      <c r="K18" s="7"/>
      <c r="L18" s="7"/>
      <c r="M18" s="7"/>
      <c r="N18" s="7"/>
      <c r="O18" s="7"/>
      <c r="P18" s="7"/>
      <c r="Q18" s="7"/>
      <c r="R18" s="7"/>
      <c r="S18" s="7"/>
    </row>
    <row r="19" spans="1:83">
      <c r="A19" s="25" t="s">
        <v>7</v>
      </c>
      <c r="B19" s="26" t="s">
        <v>19</v>
      </c>
      <c r="C19" s="26">
        <f>SUM(C20:C33)</f>
        <v>0</v>
      </c>
      <c r="D19" s="26">
        <f t="shared" ref="D19:S19" si="4">SUM(D20:D33)</f>
        <v>0</v>
      </c>
      <c r="E19" s="26">
        <f t="shared" si="4"/>
        <v>0</v>
      </c>
      <c r="F19" s="26">
        <f t="shared" si="4"/>
        <v>0</v>
      </c>
      <c r="G19" s="26">
        <f t="shared" si="4"/>
        <v>0</v>
      </c>
      <c r="H19" s="26">
        <f t="shared" si="4"/>
        <v>0</v>
      </c>
      <c r="I19" s="26">
        <f t="shared" si="4"/>
        <v>0</v>
      </c>
      <c r="J19" s="26">
        <f t="shared" si="4"/>
        <v>0</v>
      </c>
      <c r="K19" s="26">
        <f t="shared" si="4"/>
        <v>0</v>
      </c>
      <c r="L19" s="26">
        <f t="shared" si="4"/>
        <v>0</v>
      </c>
      <c r="M19" s="26">
        <f t="shared" si="4"/>
        <v>0</v>
      </c>
      <c r="N19" s="26">
        <f t="shared" si="4"/>
        <v>0</v>
      </c>
      <c r="O19" s="26">
        <f t="shared" si="4"/>
        <v>0</v>
      </c>
      <c r="P19" s="26">
        <f t="shared" si="4"/>
        <v>0</v>
      </c>
      <c r="Q19" s="26">
        <f t="shared" si="4"/>
        <v>0</v>
      </c>
      <c r="R19" s="26">
        <f t="shared" si="4"/>
        <v>0</v>
      </c>
      <c r="S19" s="26">
        <f t="shared" si="4"/>
        <v>0</v>
      </c>
    </row>
    <row r="20" spans="1:83">
      <c r="A20" s="27"/>
      <c r="B20" s="7" t="s">
        <v>177</v>
      </c>
      <c r="C20" s="7"/>
      <c r="D20" s="7"/>
      <c r="E20" s="7"/>
      <c r="F20" s="7"/>
      <c r="G20" s="7"/>
      <c r="H20" s="7"/>
      <c r="I20" s="7"/>
      <c r="J20" s="7"/>
      <c r="K20" s="7"/>
      <c r="L20" s="7"/>
      <c r="M20" s="7"/>
      <c r="N20" s="7"/>
      <c r="O20" s="7"/>
      <c r="P20" s="7"/>
      <c r="Q20" s="7"/>
      <c r="R20" s="7"/>
      <c r="S20" s="7"/>
    </row>
    <row r="21" spans="1:83">
      <c r="A21" s="27"/>
      <c r="B21" s="7" t="s">
        <v>20</v>
      </c>
      <c r="C21" s="7"/>
      <c r="D21" s="7"/>
      <c r="E21" s="7"/>
      <c r="F21" s="7"/>
      <c r="G21" s="7"/>
      <c r="H21" s="7"/>
      <c r="I21" s="7"/>
      <c r="J21" s="7"/>
      <c r="K21" s="7"/>
      <c r="L21" s="7"/>
      <c r="M21" s="7"/>
      <c r="N21" s="7"/>
      <c r="O21" s="7"/>
      <c r="P21" s="7"/>
      <c r="Q21" s="7"/>
      <c r="R21" s="7"/>
      <c r="S21" s="7"/>
    </row>
    <row r="22" spans="1:83">
      <c r="A22" s="27"/>
      <c r="B22" s="7" t="s">
        <v>21</v>
      </c>
      <c r="C22" s="7"/>
      <c r="D22" s="7"/>
      <c r="E22" s="7"/>
      <c r="F22" s="7"/>
      <c r="G22" s="7"/>
      <c r="H22" s="7"/>
      <c r="I22" s="7"/>
      <c r="J22" s="7"/>
      <c r="K22" s="7"/>
      <c r="L22" s="7"/>
      <c r="M22" s="7"/>
      <c r="N22" s="7"/>
      <c r="O22" s="7"/>
      <c r="P22" s="7"/>
      <c r="Q22" s="7"/>
      <c r="R22" s="7"/>
      <c r="S22" s="7"/>
    </row>
    <row r="23" spans="1:83">
      <c r="A23" s="27"/>
      <c r="B23" s="7" t="s">
        <v>22</v>
      </c>
      <c r="C23" s="7"/>
      <c r="D23" s="7"/>
      <c r="E23" s="7"/>
      <c r="F23" s="7"/>
      <c r="G23" s="7"/>
      <c r="H23" s="7"/>
      <c r="I23" s="7"/>
      <c r="J23" s="7"/>
      <c r="K23" s="7"/>
      <c r="L23" s="7"/>
      <c r="M23" s="7"/>
      <c r="N23" s="7"/>
      <c r="O23" s="7"/>
      <c r="P23" s="7"/>
      <c r="Q23" s="7"/>
      <c r="R23" s="7"/>
      <c r="S23" s="7"/>
    </row>
    <row r="24" spans="1:83">
      <c r="A24" s="27"/>
      <c r="B24" s="7" t="s">
        <v>23</v>
      </c>
      <c r="C24" s="7"/>
      <c r="D24" s="7"/>
      <c r="E24" s="7"/>
      <c r="F24" s="7"/>
      <c r="G24" s="7"/>
      <c r="H24" s="7"/>
      <c r="I24" s="7"/>
      <c r="J24" s="7"/>
      <c r="K24" s="7"/>
      <c r="L24" s="7"/>
      <c r="M24" s="7"/>
      <c r="N24" s="7"/>
      <c r="O24" s="7"/>
      <c r="P24" s="7"/>
      <c r="Q24" s="7"/>
      <c r="R24" s="7"/>
      <c r="S24" s="7"/>
    </row>
    <row r="25" spans="1:83">
      <c r="A25" s="27"/>
      <c r="B25" s="7" t="s">
        <v>24</v>
      </c>
      <c r="C25" s="7"/>
      <c r="D25" s="7"/>
      <c r="E25" s="7"/>
      <c r="F25" s="7"/>
      <c r="G25" s="7"/>
      <c r="H25" s="7"/>
      <c r="I25" s="7"/>
      <c r="J25" s="7"/>
      <c r="K25" s="7"/>
      <c r="L25" s="7"/>
      <c r="M25" s="7"/>
      <c r="N25" s="7"/>
      <c r="O25" s="7"/>
      <c r="P25" s="7"/>
      <c r="Q25" s="7"/>
      <c r="R25" s="7"/>
      <c r="S25" s="7"/>
    </row>
    <row r="26" spans="1:83">
      <c r="A26" s="27"/>
      <c r="B26" s="7" t="s">
        <v>25</v>
      </c>
      <c r="C26" s="7"/>
      <c r="D26" s="7"/>
      <c r="E26" s="7"/>
      <c r="F26" s="7"/>
      <c r="G26" s="7"/>
      <c r="H26" s="7"/>
      <c r="I26" s="7"/>
      <c r="J26" s="7"/>
      <c r="K26" s="7"/>
      <c r="L26" s="7"/>
      <c r="M26" s="7"/>
      <c r="N26" s="7"/>
      <c r="O26" s="7"/>
      <c r="P26" s="7"/>
      <c r="Q26" s="7"/>
      <c r="R26" s="7"/>
      <c r="S26" s="7"/>
    </row>
    <row r="27" spans="1:83">
      <c r="A27" s="27"/>
      <c r="B27" s="7" t="s">
        <v>142</v>
      </c>
      <c r="C27" s="7"/>
      <c r="D27" s="7"/>
      <c r="E27" s="7"/>
      <c r="F27" s="7"/>
      <c r="G27" s="7"/>
      <c r="H27" s="7"/>
      <c r="I27" s="7"/>
      <c r="J27" s="7"/>
      <c r="K27" s="7"/>
      <c r="L27" s="7"/>
      <c r="M27" s="7"/>
      <c r="N27" s="7"/>
      <c r="O27" s="7"/>
      <c r="P27" s="7"/>
      <c r="Q27" s="7"/>
      <c r="R27" s="7"/>
      <c r="S27" s="7"/>
    </row>
    <row r="28" spans="1:83">
      <c r="A28" s="27"/>
      <c r="B28" s="7" t="s">
        <v>26</v>
      </c>
      <c r="C28" s="7"/>
      <c r="D28" s="7"/>
      <c r="E28" s="7"/>
      <c r="F28" s="7"/>
      <c r="G28" s="7"/>
      <c r="H28" s="7"/>
      <c r="I28" s="7"/>
      <c r="J28" s="7"/>
      <c r="K28" s="7"/>
      <c r="L28" s="7"/>
      <c r="M28" s="7"/>
      <c r="N28" s="7"/>
      <c r="O28" s="7"/>
      <c r="P28" s="7"/>
      <c r="Q28" s="7"/>
      <c r="R28" s="7"/>
      <c r="S28" s="7"/>
    </row>
    <row r="29" spans="1:83">
      <c r="A29" s="27"/>
      <c r="B29" s="7" t="s">
        <v>27</v>
      </c>
      <c r="C29" s="7"/>
      <c r="D29" s="7"/>
      <c r="E29" s="7"/>
      <c r="F29" s="7"/>
      <c r="G29" s="7"/>
      <c r="H29" s="7"/>
      <c r="I29" s="7"/>
      <c r="J29" s="7"/>
      <c r="K29" s="7"/>
      <c r="L29" s="7"/>
      <c r="M29" s="7"/>
      <c r="N29" s="7"/>
      <c r="O29" s="7"/>
      <c r="P29" s="7"/>
      <c r="Q29" s="7"/>
      <c r="R29" s="7"/>
      <c r="S29" s="7"/>
    </row>
    <row r="30" spans="1:83">
      <c r="A30" s="27"/>
      <c r="B30" s="7" t="s">
        <v>256</v>
      </c>
      <c r="C30" s="7"/>
      <c r="D30" s="7"/>
      <c r="E30" s="7"/>
      <c r="F30" s="7"/>
      <c r="G30" s="7"/>
      <c r="H30" s="7"/>
      <c r="I30" s="7"/>
      <c r="J30" s="7"/>
      <c r="K30" s="7"/>
      <c r="L30" s="7"/>
      <c r="M30" s="7"/>
      <c r="N30" s="7"/>
      <c r="O30" s="7"/>
      <c r="P30" s="7"/>
      <c r="Q30" s="7"/>
      <c r="R30" s="7"/>
      <c r="S30" s="7"/>
    </row>
    <row r="31" spans="1:83" s="28" customFormat="1">
      <c r="A31" s="27"/>
      <c r="B31" s="7" t="s">
        <v>28</v>
      </c>
      <c r="C31" s="7"/>
      <c r="D31" s="7"/>
      <c r="E31" s="7"/>
      <c r="F31" s="7"/>
      <c r="G31" s="7"/>
      <c r="H31" s="7"/>
      <c r="I31" s="7"/>
      <c r="J31" s="7"/>
      <c r="K31" s="7"/>
      <c r="L31" s="7"/>
      <c r="M31" s="7"/>
      <c r="N31" s="7"/>
      <c r="O31" s="7"/>
      <c r="P31" s="7"/>
      <c r="Q31" s="7"/>
      <c r="R31" s="7"/>
      <c r="S31" s="7"/>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row>
    <row r="32" spans="1:83">
      <c r="A32" s="27"/>
      <c r="B32" s="7" t="s">
        <v>29</v>
      </c>
      <c r="C32" s="7"/>
      <c r="D32" s="7"/>
      <c r="E32" s="7"/>
      <c r="F32" s="7"/>
      <c r="G32" s="7"/>
      <c r="H32" s="7"/>
      <c r="I32" s="7"/>
      <c r="J32" s="7"/>
      <c r="K32" s="7"/>
      <c r="L32" s="7"/>
      <c r="M32" s="7"/>
      <c r="N32" s="7"/>
      <c r="O32" s="7"/>
      <c r="P32" s="7"/>
      <c r="Q32" s="7"/>
      <c r="R32" s="7"/>
      <c r="S32" s="7"/>
    </row>
    <row r="33" spans="1:83">
      <c r="A33" s="27"/>
      <c r="B33" s="7" t="s">
        <v>509</v>
      </c>
      <c r="C33" s="7"/>
      <c r="D33" s="7"/>
      <c r="E33" s="7"/>
      <c r="F33" s="7"/>
      <c r="G33" s="7"/>
      <c r="H33" s="7"/>
      <c r="I33" s="7"/>
      <c r="J33" s="7"/>
      <c r="K33" s="7"/>
      <c r="L33" s="7"/>
      <c r="M33" s="7"/>
      <c r="N33" s="7"/>
      <c r="O33" s="7"/>
      <c r="P33" s="7"/>
      <c r="Q33" s="7"/>
      <c r="R33" s="7"/>
      <c r="S33" s="7"/>
    </row>
    <row r="34" spans="1:83">
      <c r="A34" s="25" t="s">
        <v>284</v>
      </c>
      <c r="B34" s="26" t="s">
        <v>30</v>
      </c>
      <c r="C34" s="26">
        <f t="shared" ref="C34:S34" si="5">SUM(C35:C48)</f>
        <v>0</v>
      </c>
      <c r="D34" s="26">
        <f t="shared" si="5"/>
        <v>0</v>
      </c>
      <c r="E34" s="26">
        <f t="shared" si="5"/>
        <v>0</v>
      </c>
      <c r="F34" s="26">
        <f t="shared" si="5"/>
        <v>0</v>
      </c>
      <c r="G34" s="26">
        <f t="shared" si="5"/>
        <v>0</v>
      </c>
      <c r="H34" s="26">
        <f t="shared" si="5"/>
        <v>0</v>
      </c>
      <c r="I34" s="26">
        <f t="shared" si="5"/>
        <v>0</v>
      </c>
      <c r="J34" s="26">
        <f t="shared" si="5"/>
        <v>0</v>
      </c>
      <c r="K34" s="26">
        <f t="shared" si="5"/>
        <v>0</v>
      </c>
      <c r="L34" s="26">
        <f t="shared" si="5"/>
        <v>0</v>
      </c>
      <c r="M34" s="26">
        <f t="shared" si="5"/>
        <v>0</v>
      </c>
      <c r="N34" s="26">
        <f t="shared" si="5"/>
        <v>0</v>
      </c>
      <c r="O34" s="26">
        <f t="shared" si="5"/>
        <v>0</v>
      </c>
      <c r="P34" s="26">
        <f t="shared" si="5"/>
        <v>0</v>
      </c>
      <c r="Q34" s="26">
        <f t="shared" si="5"/>
        <v>0</v>
      </c>
      <c r="R34" s="26">
        <f t="shared" si="5"/>
        <v>0</v>
      </c>
      <c r="S34" s="26">
        <f t="shared" si="5"/>
        <v>0</v>
      </c>
    </row>
    <row r="35" spans="1:83">
      <c r="A35" s="27"/>
      <c r="B35" s="7" t="s">
        <v>31</v>
      </c>
      <c r="C35" s="7"/>
      <c r="D35" s="7"/>
      <c r="E35" s="7"/>
      <c r="F35" s="7"/>
      <c r="G35" s="7"/>
      <c r="H35" s="7"/>
      <c r="I35" s="7"/>
      <c r="J35" s="7"/>
      <c r="K35" s="7"/>
      <c r="L35" s="7"/>
      <c r="M35" s="7"/>
      <c r="N35" s="7"/>
      <c r="O35" s="7"/>
      <c r="P35" s="7"/>
      <c r="Q35" s="7"/>
      <c r="R35" s="7"/>
      <c r="S35" s="7"/>
    </row>
    <row r="36" spans="1:83">
      <c r="A36" s="27"/>
      <c r="B36" s="7" t="s">
        <v>32</v>
      </c>
      <c r="C36" s="7"/>
      <c r="D36" s="7"/>
      <c r="E36" s="7"/>
      <c r="F36" s="7"/>
      <c r="G36" s="7"/>
      <c r="H36" s="7"/>
      <c r="I36" s="7"/>
      <c r="J36" s="7"/>
      <c r="K36" s="7"/>
      <c r="L36" s="7"/>
      <c r="M36" s="7"/>
      <c r="N36" s="7"/>
      <c r="O36" s="7"/>
      <c r="P36" s="7"/>
      <c r="Q36" s="7"/>
      <c r="R36" s="7"/>
      <c r="S36" s="7"/>
    </row>
    <row r="37" spans="1:83">
      <c r="A37" s="27"/>
      <c r="B37" s="7" t="s">
        <v>33</v>
      </c>
      <c r="C37" s="7"/>
      <c r="D37" s="7"/>
      <c r="E37" s="7"/>
      <c r="F37" s="7"/>
      <c r="G37" s="7"/>
      <c r="H37" s="7"/>
      <c r="I37" s="7"/>
      <c r="J37" s="7"/>
      <c r="K37" s="7"/>
      <c r="L37" s="7"/>
      <c r="M37" s="7"/>
      <c r="N37" s="7"/>
      <c r="O37" s="7"/>
      <c r="P37" s="7"/>
      <c r="Q37" s="7"/>
      <c r="R37" s="7"/>
      <c r="S37" s="7"/>
    </row>
    <row r="38" spans="1:83" s="29" customFormat="1">
      <c r="A38" s="27"/>
      <c r="B38" s="7" t="s">
        <v>34</v>
      </c>
      <c r="C38" s="7"/>
      <c r="D38" s="7"/>
      <c r="E38" s="7"/>
      <c r="F38" s="7"/>
      <c r="G38" s="7"/>
      <c r="H38" s="7"/>
      <c r="I38" s="7"/>
      <c r="J38" s="7"/>
      <c r="K38" s="7"/>
      <c r="L38" s="7"/>
      <c r="M38" s="7"/>
      <c r="N38" s="7"/>
      <c r="O38" s="7"/>
      <c r="P38" s="7"/>
      <c r="Q38" s="7"/>
      <c r="R38" s="7"/>
      <c r="S38" s="7"/>
    </row>
    <row r="39" spans="1:83">
      <c r="A39" s="27"/>
      <c r="B39" s="7" t="s">
        <v>35</v>
      </c>
      <c r="C39" s="7"/>
      <c r="D39" s="7"/>
      <c r="E39" s="7"/>
      <c r="F39" s="7"/>
      <c r="G39" s="7"/>
      <c r="H39" s="7"/>
      <c r="I39" s="7"/>
      <c r="J39" s="7"/>
      <c r="K39" s="7"/>
      <c r="L39" s="7"/>
      <c r="M39" s="7"/>
      <c r="N39" s="7"/>
      <c r="O39" s="7"/>
      <c r="P39" s="7"/>
      <c r="Q39" s="7"/>
      <c r="R39" s="7"/>
      <c r="S39" s="7"/>
    </row>
    <row r="40" spans="1:83">
      <c r="A40" s="27"/>
      <c r="B40" s="7" t="s">
        <v>36</v>
      </c>
      <c r="C40" s="7"/>
      <c r="D40" s="7"/>
      <c r="E40" s="7"/>
      <c r="F40" s="7"/>
      <c r="G40" s="7"/>
      <c r="H40" s="7"/>
      <c r="I40" s="7"/>
      <c r="J40" s="7"/>
      <c r="K40" s="7"/>
      <c r="L40" s="7"/>
      <c r="M40" s="7"/>
      <c r="N40" s="7"/>
      <c r="O40" s="7"/>
      <c r="P40" s="7"/>
      <c r="Q40" s="7"/>
      <c r="R40" s="7"/>
      <c r="S40" s="7"/>
    </row>
    <row r="41" spans="1:83">
      <c r="A41" s="27"/>
      <c r="B41" s="7" t="s">
        <v>37</v>
      </c>
      <c r="C41" s="7"/>
      <c r="D41" s="7"/>
      <c r="E41" s="7"/>
      <c r="F41" s="7"/>
      <c r="G41" s="7"/>
      <c r="H41" s="7"/>
      <c r="I41" s="7"/>
      <c r="J41" s="7"/>
      <c r="K41" s="7"/>
      <c r="L41" s="7"/>
      <c r="M41" s="7"/>
      <c r="N41" s="7"/>
      <c r="O41" s="7"/>
      <c r="P41" s="7"/>
      <c r="Q41" s="7"/>
      <c r="R41" s="7"/>
      <c r="S41" s="7"/>
    </row>
    <row r="42" spans="1:83">
      <c r="A42" s="27"/>
      <c r="B42" s="7" t="s">
        <v>444</v>
      </c>
      <c r="C42" s="7"/>
      <c r="D42" s="7"/>
      <c r="E42" s="7"/>
      <c r="F42" s="7"/>
      <c r="G42" s="7"/>
      <c r="H42" s="7"/>
      <c r="I42" s="7"/>
      <c r="J42" s="7"/>
      <c r="K42" s="7"/>
      <c r="L42" s="7"/>
      <c r="M42" s="7"/>
      <c r="N42" s="7"/>
      <c r="O42" s="7"/>
      <c r="P42" s="7"/>
      <c r="Q42" s="7"/>
      <c r="R42" s="7"/>
      <c r="S42" s="7"/>
    </row>
    <row r="43" spans="1:83">
      <c r="A43" s="27"/>
      <c r="B43" s="7" t="s">
        <v>143</v>
      </c>
      <c r="C43" s="7"/>
      <c r="D43" s="7"/>
      <c r="E43" s="7"/>
      <c r="F43" s="7"/>
      <c r="G43" s="7"/>
      <c r="H43" s="7"/>
      <c r="I43" s="7"/>
      <c r="J43" s="7"/>
      <c r="K43" s="7"/>
      <c r="L43" s="7"/>
      <c r="M43" s="7"/>
      <c r="N43" s="7"/>
      <c r="O43" s="7"/>
      <c r="P43" s="7"/>
      <c r="Q43" s="7"/>
      <c r="R43" s="7"/>
      <c r="S43" s="7"/>
    </row>
    <row r="44" spans="1:83">
      <c r="A44" s="27"/>
      <c r="B44" s="7" t="s">
        <v>39</v>
      </c>
      <c r="C44" s="7"/>
      <c r="D44" s="7"/>
      <c r="E44" s="7"/>
      <c r="F44" s="7"/>
      <c r="G44" s="7"/>
      <c r="H44" s="7"/>
      <c r="I44" s="7"/>
      <c r="J44" s="7"/>
      <c r="K44" s="7"/>
      <c r="L44" s="7"/>
      <c r="M44" s="7"/>
      <c r="N44" s="7"/>
      <c r="O44" s="7"/>
      <c r="P44" s="7"/>
      <c r="Q44" s="7"/>
      <c r="R44" s="7"/>
      <c r="S44" s="7"/>
    </row>
    <row r="45" spans="1:83">
      <c r="A45" s="27"/>
      <c r="B45" s="7" t="s">
        <v>40</v>
      </c>
      <c r="C45" s="7"/>
      <c r="D45" s="7"/>
      <c r="E45" s="7"/>
      <c r="F45" s="7"/>
      <c r="G45" s="7"/>
      <c r="H45" s="7"/>
      <c r="I45" s="7"/>
      <c r="J45" s="7"/>
      <c r="K45" s="7"/>
      <c r="L45" s="7"/>
      <c r="M45" s="7"/>
      <c r="N45" s="7"/>
      <c r="O45" s="7"/>
      <c r="P45" s="7"/>
      <c r="Q45" s="7"/>
      <c r="R45" s="7"/>
      <c r="S45" s="7"/>
    </row>
    <row r="46" spans="1:83">
      <c r="A46" s="27"/>
      <c r="B46" s="7" t="s">
        <v>41</v>
      </c>
      <c r="C46" s="7"/>
      <c r="D46" s="7"/>
      <c r="E46" s="7"/>
      <c r="F46" s="7"/>
      <c r="G46" s="7"/>
      <c r="H46" s="7"/>
      <c r="I46" s="7"/>
      <c r="J46" s="7"/>
      <c r="K46" s="7"/>
      <c r="L46" s="7"/>
      <c r="M46" s="7"/>
      <c r="N46" s="7"/>
      <c r="O46" s="7"/>
      <c r="P46" s="7"/>
      <c r="Q46" s="7"/>
      <c r="R46" s="7"/>
      <c r="S46" s="7"/>
    </row>
    <row r="47" spans="1:83" s="24" customFormat="1">
      <c r="A47" s="27"/>
      <c r="B47" s="7" t="s">
        <v>144</v>
      </c>
      <c r="C47" s="7"/>
      <c r="D47" s="7"/>
      <c r="E47" s="7"/>
      <c r="F47" s="7"/>
      <c r="G47" s="7"/>
      <c r="H47" s="7"/>
      <c r="I47" s="7"/>
      <c r="J47" s="7"/>
      <c r="K47" s="7"/>
      <c r="L47" s="7"/>
      <c r="M47" s="7"/>
      <c r="N47" s="7"/>
      <c r="O47" s="7"/>
      <c r="P47" s="7"/>
      <c r="Q47" s="7"/>
      <c r="R47" s="7"/>
      <c r="S47" s="7"/>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row>
    <row r="48" spans="1:83">
      <c r="A48" s="27"/>
      <c r="B48" s="7" t="s">
        <v>42</v>
      </c>
      <c r="C48" s="7"/>
      <c r="D48" s="7"/>
      <c r="E48" s="7"/>
      <c r="F48" s="7"/>
      <c r="G48" s="7"/>
      <c r="H48" s="7"/>
      <c r="I48" s="7"/>
      <c r="J48" s="7"/>
      <c r="K48" s="7"/>
      <c r="L48" s="7"/>
      <c r="M48" s="7"/>
      <c r="N48" s="7"/>
      <c r="O48" s="7"/>
      <c r="P48" s="7"/>
      <c r="Q48" s="7"/>
      <c r="R48" s="7"/>
      <c r="S48" s="7"/>
    </row>
    <row r="49" spans="1:83">
      <c r="A49" s="22" t="s">
        <v>8</v>
      </c>
      <c r="B49" s="23" t="s">
        <v>43</v>
      </c>
      <c r="C49" s="23">
        <f t="shared" ref="C49:S49" si="6">SUM(C50:C54)</f>
        <v>0</v>
      </c>
      <c r="D49" s="23">
        <f t="shared" si="6"/>
        <v>0</v>
      </c>
      <c r="E49" s="23">
        <f t="shared" si="6"/>
        <v>0</v>
      </c>
      <c r="F49" s="23">
        <f t="shared" si="6"/>
        <v>0</v>
      </c>
      <c r="G49" s="23">
        <f t="shared" si="6"/>
        <v>0</v>
      </c>
      <c r="H49" s="23">
        <f t="shared" si="6"/>
        <v>0</v>
      </c>
      <c r="I49" s="23">
        <f t="shared" si="6"/>
        <v>0</v>
      </c>
      <c r="J49" s="23">
        <f t="shared" si="6"/>
        <v>0</v>
      </c>
      <c r="K49" s="23">
        <f t="shared" si="6"/>
        <v>0</v>
      </c>
      <c r="L49" s="23">
        <f t="shared" si="6"/>
        <v>0</v>
      </c>
      <c r="M49" s="23">
        <f t="shared" si="6"/>
        <v>0</v>
      </c>
      <c r="N49" s="23">
        <f t="shared" si="6"/>
        <v>0</v>
      </c>
      <c r="O49" s="23">
        <f t="shared" si="6"/>
        <v>0</v>
      </c>
      <c r="P49" s="23">
        <f t="shared" si="6"/>
        <v>0</v>
      </c>
      <c r="Q49" s="23">
        <f t="shared" si="6"/>
        <v>0</v>
      </c>
      <c r="R49" s="23">
        <f t="shared" si="6"/>
        <v>0</v>
      </c>
      <c r="S49" s="23">
        <f t="shared" si="6"/>
        <v>0</v>
      </c>
    </row>
    <row r="50" spans="1:83">
      <c r="A50" s="27"/>
      <c r="B50" s="7" t="s">
        <v>44</v>
      </c>
      <c r="C50" s="7"/>
      <c r="D50" s="7"/>
      <c r="E50" s="7"/>
      <c r="F50" s="7"/>
      <c r="G50" s="7"/>
      <c r="H50" s="7"/>
      <c r="I50" s="7"/>
      <c r="J50" s="7"/>
      <c r="K50" s="7"/>
      <c r="L50" s="7"/>
      <c r="M50" s="7"/>
      <c r="N50" s="7"/>
      <c r="O50" s="7"/>
      <c r="P50" s="7"/>
      <c r="Q50" s="7"/>
      <c r="R50" s="7"/>
      <c r="S50" s="7"/>
    </row>
    <row r="51" spans="1:83">
      <c r="A51" s="27"/>
      <c r="B51" s="7" t="s">
        <v>145</v>
      </c>
      <c r="C51" s="7"/>
      <c r="D51" s="7"/>
      <c r="E51" s="7"/>
      <c r="F51" s="7"/>
      <c r="G51" s="7"/>
      <c r="H51" s="7"/>
      <c r="I51" s="7"/>
      <c r="J51" s="7"/>
      <c r="K51" s="7"/>
      <c r="L51" s="7"/>
      <c r="M51" s="7"/>
      <c r="N51" s="7"/>
      <c r="O51" s="7"/>
      <c r="P51" s="7"/>
      <c r="Q51" s="7"/>
      <c r="R51" s="7"/>
      <c r="S51" s="7"/>
    </row>
    <row r="52" spans="1:83">
      <c r="A52" s="27"/>
      <c r="B52" s="7" t="s">
        <v>168</v>
      </c>
      <c r="C52" s="7"/>
      <c r="D52" s="7"/>
      <c r="E52" s="7"/>
      <c r="F52" s="7"/>
      <c r="G52" s="7"/>
      <c r="H52" s="7"/>
      <c r="I52" s="7"/>
      <c r="J52" s="7"/>
      <c r="K52" s="7"/>
      <c r="L52" s="7"/>
      <c r="M52" s="7"/>
      <c r="N52" s="7"/>
      <c r="O52" s="7"/>
      <c r="P52" s="7"/>
      <c r="Q52" s="7"/>
      <c r="R52" s="7"/>
      <c r="S52" s="7"/>
    </row>
    <row r="53" spans="1:83" s="21" customFormat="1">
      <c r="A53" s="27"/>
      <c r="B53" s="7" t="s">
        <v>45</v>
      </c>
      <c r="C53" s="7"/>
      <c r="D53" s="7"/>
      <c r="E53" s="7"/>
      <c r="F53" s="7"/>
      <c r="G53" s="7"/>
      <c r="H53" s="7"/>
      <c r="I53" s="7"/>
      <c r="J53" s="7"/>
      <c r="K53" s="7"/>
      <c r="L53" s="7"/>
      <c r="M53" s="7"/>
      <c r="N53" s="7"/>
      <c r="O53" s="7"/>
      <c r="P53" s="7"/>
      <c r="Q53" s="7"/>
      <c r="R53" s="7"/>
      <c r="S53" s="7"/>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row>
    <row r="54" spans="1:83" s="24" customFormat="1">
      <c r="A54" s="27"/>
      <c r="B54" s="7" t="s">
        <v>146</v>
      </c>
      <c r="C54" s="7"/>
      <c r="D54" s="7"/>
      <c r="E54" s="7"/>
      <c r="F54" s="7"/>
      <c r="G54" s="7"/>
      <c r="H54" s="7"/>
      <c r="I54" s="7"/>
      <c r="J54" s="7"/>
      <c r="K54" s="7"/>
      <c r="L54" s="7"/>
      <c r="M54" s="7"/>
      <c r="N54" s="7"/>
      <c r="O54" s="7"/>
      <c r="P54" s="7"/>
      <c r="Q54" s="7"/>
      <c r="R54" s="7"/>
      <c r="S54" s="7"/>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row>
    <row r="55" spans="1:83">
      <c r="A55" s="19" t="s">
        <v>285</v>
      </c>
      <c r="B55" s="20" t="s">
        <v>46</v>
      </c>
      <c r="C55" s="20">
        <f t="shared" ref="C55:S55" si="7">+C56+C71</f>
        <v>0</v>
      </c>
      <c r="D55" s="20">
        <f t="shared" si="7"/>
        <v>0</v>
      </c>
      <c r="E55" s="20">
        <f t="shared" si="7"/>
        <v>0</v>
      </c>
      <c r="F55" s="20">
        <f t="shared" si="7"/>
        <v>0</v>
      </c>
      <c r="G55" s="20">
        <f t="shared" si="7"/>
        <v>0</v>
      </c>
      <c r="H55" s="20">
        <f t="shared" si="7"/>
        <v>0</v>
      </c>
      <c r="I55" s="20">
        <f t="shared" si="7"/>
        <v>0</v>
      </c>
      <c r="J55" s="20">
        <f t="shared" si="7"/>
        <v>0</v>
      </c>
      <c r="K55" s="20">
        <f t="shared" si="7"/>
        <v>0</v>
      </c>
      <c r="L55" s="20">
        <f t="shared" si="7"/>
        <v>0</v>
      </c>
      <c r="M55" s="20">
        <f t="shared" si="7"/>
        <v>0</v>
      </c>
      <c r="N55" s="20">
        <f t="shared" si="7"/>
        <v>0</v>
      </c>
      <c r="O55" s="20">
        <f t="shared" si="7"/>
        <v>0</v>
      </c>
      <c r="P55" s="20">
        <f t="shared" si="7"/>
        <v>0</v>
      </c>
      <c r="Q55" s="20">
        <f t="shared" si="7"/>
        <v>0</v>
      </c>
      <c r="R55" s="20">
        <f t="shared" si="7"/>
        <v>0</v>
      </c>
      <c r="S55" s="20">
        <f t="shared" si="7"/>
        <v>0</v>
      </c>
    </row>
    <row r="56" spans="1:83">
      <c r="A56" s="22" t="s">
        <v>286</v>
      </c>
      <c r="B56" s="23" t="s">
        <v>47</v>
      </c>
      <c r="C56" s="23">
        <f t="shared" ref="C56:S56" si="8">SUM(C57:C70)</f>
        <v>0</v>
      </c>
      <c r="D56" s="23">
        <f t="shared" si="8"/>
        <v>0</v>
      </c>
      <c r="E56" s="23">
        <f t="shared" si="8"/>
        <v>0</v>
      </c>
      <c r="F56" s="23">
        <f t="shared" si="8"/>
        <v>0</v>
      </c>
      <c r="G56" s="23">
        <f t="shared" si="8"/>
        <v>0</v>
      </c>
      <c r="H56" s="23">
        <f t="shared" si="8"/>
        <v>0</v>
      </c>
      <c r="I56" s="23">
        <f t="shared" si="8"/>
        <v>0</v>
      </c>
      <c r="J56" s="23">
        <f t="shared" si="8"/>
        <v>0</v>
      </c>
      <c r="K56" s="23">
        <f t="shared" si="8"/>
        <v>0</v>
      </c>
      <c r="L56" s="23">
        <f t="shared" si="8"/>
        <v>0</v>
      </c>
      <c r="M56" s="23">
        <f t="shared" si="8"/>
        <v>0</v>
      </c>
      <c r="N56" s="23">
        <f t="shared" si="8"/>
        <v>0</v>
      </c>
      <c r="O56" s="23">
        <f t="shared" si="8"/>
        <v>0</v>
      </c>
      <c r="P56" s="23">
        <f t="shared" si="8"/>
        <v>0</v>
      </c>
      <c r="Q56" s="23">
        <f t="shared" si="8"/>
        <v>0</v>
      </c>
      <c r="R56" s="23">
        <f t="shared" si="8"/>
        <v>0</v>
      </c>
      <c r="S56" s="23">
        <f t="shared" si="8"/>
        <v>0</v>
      </c>
    </row>
    <row r="57" spans="1:83">
      <c r="A57" s="27"/>
      <c r="B57" s="7" t="s">
        <v>268</v>
      </c>
      <c r="C57" s="7"/>
      <c r="D57" s="7"/>
      <c r="E57" s="7"/>
      <c r="F57" s="7"/>
      <c r="G57" s="7"/>
      <c r="H57" s="7"/>
      <c r="I57" s="7"/>
      <c r="J57" s="7"/>
      <c r="K57" s="7"/>
      <c r="L57" s="7"/>
      <c r="M57" s="7"/>
      <c r="N57" s="7"/>
      <c r="O57" s="7"/>
      <c r="P57" s="7"/>
      <c r="Q57" s="7"/>
      <c r="R57" s="7"/>
      <c r="S57" s="7"/>
    </row>
    <row r="58" spans="1:83">
      <c r="A58" s="27"/>
      <c r="B58" s="7" t="s">
        <v>269</v>
      </c>
      <c r="C58" s="7"/>
      <c r="D58" s="7"/>
      <c r="E58" s="7"/>
      <c r="F58" s="7"/>
      <c r="G58" s="7"/>
      <c r="H58" s="7"/>
      <c r="I58" s="7"/>
      <c r="J58" s="7"/>
      <c r="K58" s="7"/>
      <c r="L58" s="7"/>
      <c r="M58" s="7"/>
      <c r="N58" s="7"/>
      <c r="O58" s="7"/>
      <c r="P58" s="7"/>
      <c r="Q58" s="7"/>
      <c r="R58" s="7"/>
      <c r="S58" s="7"/>
    </row>
    <row r="59" spans="1:83">
      <c r="A59" s="27"/>
      <c r="B59" s="7" t="s">
        <v>270</v>
      </c>
      <c r="C59" s="7"/>
      <c r="D59" s="7"/>
      <c r="E59" s="7"/>
      <c r="F59" s="7"/>
      <c r="G59" s="7"/>
      <c r="H59" s="7"/>
      <c r="I59" s="7"/>
      <c r="J59" s="7"/>
      <c r="K59" s="7"/>
      <c r="L59" s="7"/>
      <c r="M59" s="7"/>
      <c r="N59" s="7"/>
      <c r="O59" s="7"/>
      <c r="P59" s="7"/>
      <c r="Q59" s="7"/>
      <c r="R59" s="7"/>
      <c r="S59" s="7"/>
    </row>
    <row r="60" spans="1:83">
      <c r="A60" s="27"/>
      <c r="B60" s="7" t="s">
        <v>271</v>
      </c>
      <c r="C60" s="7"/>
      <c r="D60" s="7"/>
      <c r="E60" s="7"/>
      <c r="F60" s="7"/>
      <c r="G60" s="7"/>
      <c r="H60" s="7"/>
      <c r="I60" s="7"/>
      <c r="J60" s="7"/>
      <c r="K60" s="7"/>
      <c r="L60" s="7"/>
      <c r="M60" s="7"/>
      <c r="N60" s="7"/>
      <c r="O60" s="7"/>
      <c r="P60" s="7"/>
      <c r="Q60" s="7"/>
      <c r="R60" s="7"/>
      <c r="S60" s="7"/>
    </row>
    <row r="61" spans="1:83">
      <c r="A61" s="27"/>
      <c r="B61" s="7" t="s">
        <v>272</v>
      </c>
      <c r="C61" s="7"/>
      <c r="D61" s="7"/>
      <c r="E61" s="7"/>
      <c r="F61" s="7"/>
      <c r="G61" s="7"/>
      <c r="H61" s="7"/>
      <c r="I61" s="7"/>
      <c r="J61" s="7"/>
      <c r="K61" s="7"/>
      <c r="L61" s="7"/>
      <c r="M61" s="7"/>
      <c r="N61" s="7"/>
      <c r="O61" s="7"/>
      <c r="P61" s="7"/>
      <c r="Q61" s="7"/>
      <c r="R61" s="7"/>
      <c r="S61" s="7"/>
    </row>
    <row r="62" spans="1:83">
      <c r="A62" s="27"/>
      <c r="B62" s="7" t="s">
        <v>273</v>
      </c>
      <c r="C62" s="7"/>
      <c r="D62" s="7"/>
      <c r="E62" s="7"/>
      <c r="F62" s="7"/>
      <c r="G62" s="7"/>
      <c r="H62" s="7"/>
      <c r="I62" s="7"/>
      <c r="J62" s="7"/>
      <c r="K62" s="7"/>
      <c r="L62" s="7"/>
      <c r="M62" s="7"/>
      <c r="N62" s="7"/>
      <c r="O62" s="7"/>
      <c r="P62" s="7"/>
      <c r="Q62" s="7"/>
      <c r="R62" s="7"/>
      <c r="S62" s="7"/>
    </row>
    <row r="63" spans="1:83">
      <c r="A63" s="27"/>
      <c r="B63" s="7" t="s">
        <v>274</v>
      </c>
      <c r="C63" s="7"/>
      <c r="D63" s="7"/>
      <c r="E63" s="7"/>
      <c r="F63" s="7"/>
      <c r="G63" s="7"/>
      <c r="H63" s="7"/>
      <c r="I63" s="7"/>
      <c r="J63" s="7"/>
      <c r="K63" s="7"/>
      <c r="L63" s="7"/>
      <c r="M63" s="7"/>
      <c r="N63" s="7"/>
      <c r="O63" s="7"/>
      <c r="P63" s="7"/>
      <c r="Q63" s="7"/>
      <c r="R63" s="7"/>
      <c r="S63" s="7"/>
    </row>
    <row r="64" spans="1:83">
      <c r="A64" s="27"/>
      <c r="B64" s="7" t="s">
        <v>275</v>
      </c>
      <c r="C64" s="7"/>
      <c r="D64" s="7"/>
      <c r="E64" s="7"/>
      <c r="F64" s="7"/>
      <c r="G64" s="7"/>
      <c r="H64" s="7"/>
      <c r="I64" s="7"/>
      <c r="J64" s="7"/>
      <c r="K64" s="7"/>
      <c r="L64" s="7"/>
      <c r="M64" s="7"/>
      <c r="N64" s="7"/>
      <c r="O64" s="7"/>
      <c r="P64" s="7"/>
      <c r="Q64" s="7"/>
      <c r="R64" s="7"/>
      <c r="S64" s="7"/>
    </row>
    <row r="65" spans="1:83">
      <c r="A65" s="27"/>
      <c r="B65" s="7" t="s">
        <v>276</v>
      </c>
      <c r="C65" s="7"/>
      <c r="D65" s="7"/>
      <c r="E65" s="7"/>
      <c r="F65" s="7"/>
      <c r="G65" s="7"/>
      <c r="H65" s="7"/>
      <c r="I65" s="7"/>
      <c r="J65" s="7"/>
      <c r="K65" s="7"/>
      <c r="L65" s="7"/>
      <c r="M65" s="7"/>
      <c r="N65" s="7"/>
      <c r="O65" s="7"/>
      <c r="P65" s="7"/>
      <c r="Q65" s="7"/>
      <c r="R65" s="7"/>
      <c r="S65" s="7"/>
    </row>
    <row r="66" spans="1:83" s="24" customFormat="1">
      <c r="A66" s="27"/>
      <c r="B66" s="7" t="s">
        <v>277</v>
      </c>
      <c r="C66" s="7"/>
      <c r="D66" s="7"/>
      <c r="E66" s="7"/>
      <c r="F66" s="7"/>
      <c r="G66" s="7"/>
      <c r="H66" s="7"/>
      <c r="I66" s="7"/>
      <c r="J66" s="7"/>
      <c r="K66" s="7"/>
      <c r="L66" s="7"/>
      <c r="M66" s="7"/>
      <c r="N66" s="7"/>
      <c r="O66" s="7"/>
      <c r="P66" s="7"/>
      <c r="Q66" s="7"/>
      <c r="R66" s="7"/>
      <c r="S66" s="7"/>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row>
    <row r="67" spans="1:83" s="24" customFormat="1">
      <c r="A67" s="27"/>
      <c r="B67" s="7" t="s">
        <v>278</v>
      </c>
      <c r="C67" s="7"/>
      <c r="D67" s="7"/>
      <c r="E67" s="7"/>
      <c r="F67" s="7"/>
      <c r="G67" s="7"/>
      <c r="H67" s="7"/>
      <c r="I67" s="7"/>
      <c r="J67" s="7"/>
      <c r="K67" s="7"/>
      <c r="L67" s="7"/>
      <c r="M67" s="7"/>
      <c r="N67" s="7"/>
      <c r="O67" s="7"/>
      <c r="P67" s="7"/>
      <c r="Q67" s="7"/>
      <c r="R67" s="7"/>
      <c r="S67" s="7"/>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row>
    <row r="68" spans="1:83" s="24" customFormat="1">
      <c r="A68" s="27"/>
      <c r="B68" s="7" t="s">
        <v>279</v>
      </c>
      <c r="C68" s="7"/>
      <c r="D68" s="7"/>
      <c r="E68" s="7"/>
      <c r="F68" s="7"/>
      <c r="G68" s="7"/>
      <c r="H68" s="7"/>
      <c r="I68" s="7"/>
      <c r="J68" s="7"/>
      <c r="K68" s="7"/>
      <c r="L68" s="7"/>
      <c r="M68" s="7"/>
      <c r="N68" s="7"/>
      <c r="O68" s="7"/>
      <c r="P68" s="7"/>
      <c r="Q68" s="7"/>
      <c r="R68" s="7"/>
      <c r="S68" s="7"/>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row>
    <row r="69" spans="1:83" s="24" customFormat="1" ht="37.5">
      <c r="A69" s="27"/>
      <c r="B69" s="93" t="s">
        <v>280</v>
      </c>
      <c r="C69" s="7"/>
      <c r="D69" s="7"/>
      <c r="E69" s="7"/>
      <c r="F69" s="7"/>
      <c r="G69" s="7"/>
      <c r="H69" s="7"/>
      <c r="I69" s="7"/>
      <c r="J69" s="7"/>
      <c r="K69" s="7"/>
      <c r="L69" s="7"/>
      <c r="M69" s="7"/>
      <c r="N69" s="7"/>
      <c r="O69" s="7"/>
      <c r="P69" s="7"/>
      <c r="Q69" s="7"/>
      <c r="R69" s="7"/>
      <c r="S69" s="7"/>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row>
    <row r="70" spans="1:83" s="21" customFormat="1">
      <c r="A70" s="27"/>
      <c r="B70" s="7" t="s">
        <v>281</v>
      </c>
      <c r="C70" s="7"/>
      <c r="D70" s="7"/>
      <c r="E70" s="7"/>
      <c r="F70" s="7"/>
      <c r="G70" s="7"/>
      <c r="H70" s="7"/>
      <c r="I70" s="7"/>
      <c r="J70" s="7"/>
      <c r="K70" s="7"/>
      <c r="L70" s="7"/>
      <c r="M70" s="7"/>
      <c r="N70" s="7"/>
      <c r="O70" s="7"/>
      <c r="P70" s="7"/>
      <c r="Q70" s="7"/>
      <c r="R70" s="7"/>
      <c r="S70" s="7"/>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row>
    <row r="71" spans="1:83" s="21" customFormat="1">
      <c r="A71" s="22" t="s">
        <v>287</v>
      </c>
      <c r="B71" s="23" t="s">
        <v>48</v>
      </c>
      <c r="C71" s="23"/>
      <c r="D71" s="23"/>
      <c r="E71" s="23"/>
      <c r="F71" s="23"/>
      <c r="G71" s="23"/>
      <c r="H71" s="23"/>
      <c r="I71" s="23"/>
      <c r="J71" s="23"/>
      <c r="K71" s="23"/>
      <c r="L71" s="23"/>
      <c r="M71" s="23"/>
      <c r="N71" s="23"/>
      <c r="O71" s="23"/>
      <c r="P71" s="23"/>
      <c r="Q71" s="23"/>
      <c r="R71" s="23"/>
      <c r="S71" s="23"/>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row>
    <row r="72" spans="1:83">
      <c r="A72" s="19" t="s">
        <v>288</v>
      </c>
      <c r="B72" s="20" t="s">
        <v>140</v>
      </c>
      <c r="C72" s="20"/>
      <c r="D72" s="20"/>
      <c r="E72" s="20"/>
      <c r="F72" s="20"/>
      <c r="G72" s="20"/>
      <c r="H72" s="20"/>
      <c r="I72" s="20"/>
      <c r="J72" s="20"/>
      <c r="K72" s="20"/>
      <c r="L72" s="20"/>
      <c r="M72" s="20"/>
      <c r="N72" s="20"/>
      <c r="O72" s="20"/>
      <c r="P72" s="20"/>
      <c r="Q72" s="20"/>
      <c r="R72" s="20"/>
      <c r="S72" s="20"/>
    </row>
    <row r="73" spans="1:83">
      <c r="A73" s="19" t="s">
        <v>289</v>
      </c>
      <c r="B73" s="20" t="s">
        <v>141</v>
      </c>
      <c r="C73" s="20"/>
      <c r="D73" s="20"/>
      <c r="E73" s="20"/>
      <c r="F73" s="20"/>
      <c r="G73" s="20"/>
      <c r="H73" s="20"/>
      <c r="I73" s="20"/>
      <c r="J73" s="20"/>
      <c r="K73" s="20"/>
      <c r="L73" s="20"/>
      <c r="M73" s="20"/>
      <c r="N73" s="20"/>
      <c r="O73" s="20"/>
      <c r="P73" s="20"/>
      <c r="Q73" s="20"/>
      <c r="R73" s="20"/>
      <c r="S73" s="20"/>
    </row>
    <row r="75" spans="1:83">
      <c r="F75" s="4"/>
      <c r="G75" s="4"/>
      <c r="H75" s="4"/>
      <c r="I75" s="4"/>
      <c r="J75" s="4"/>
      <c r="K75" s="4"/>
      <c r="L75" s="4"/>
      <c r="M75" s="4"/>
      <c r="N75" s="4"/>
      <c r="O75" s="4"/>
      <c r="P75" s="4"/>
      <c r="Q75" s="4"/>
      <c r="R75" s="4"/>
      <c r="S75" s="4"/>
    </row>
    <row r="76" spans="1:83">
      <c r="F76" s="4"/>
      <c r="G76" s="4"/>
      <c r="H76" s="4"/>
      <c r="I76" s="4"/>
      <c r="J76" s="4"/>
      <c r="K76" s="4"/>
      <c r="L76" s="4"/>
      <c r="M76" s="4"/>
      <c r="N76" s="4"/>
      <c r="O76" s="4"/>
      <c r="P76" s="4"/>
      <c r="Q76" s="4"/>
      <c r="R76" s="4"/>
      <c r="S76" s="4"/>
    </row>
    <row r="77" spans="1:83">
      <c r="F77" s="4"/>
      <c r="G77" s="4"/>
      <c r="H77" s="4"/>
      <c r="I77" s="4"/>
      <c r="J77" s="4"/>
      <c r="K77" s="4"/>
      <c r="L77" s="4"/>
      <c r="M77" s="4"/>
      <c r="N77" s="4"/>
      <c r="O77" s="4"/>
      <c r="P77" s="4"/>
      <c r="Q77" s="4"/>
      <c r="R77" s="4"/>
      <c r="S77" s="4"/>
    </row>
    <row r="78" spans="1:83">
      <c r="F78" s="4"/>
      <c r="G78" s="4"/>
      <c r="H78" s="4"/>
      <c r="I78" s="4"/>
      <c r="J78" s="4"/>
      <c r="K78" s="4"/>
      <c r="L78" s="4"/>
      <c r="M78" s="4"/>
      <c r="N78" s="4"/>
      <c r="O78" s="4"/>
      <c r="P78" s="4"/>
      <c r="Q78" s="4"/>
      <c r="R78" s="4"/>
      <c r="S78" s="4"/>
    </row>
    <row r="79" spans="1:83">
      <c r="F79" s="4"/>
      <c r="G79" s="4"/>
      <c r="H79" s="4"/>
      <c r="I79" s="4"/>
      <c r="J79" s="4"/>
      <c r="K79" s="4"/>
      <c r="L79" s="4"/>
      <c r="M79" s="4"/>
      <c r="N79" s="4"/>
      <c r="O79" s="4"/>
      <c r="P79" s="4"/>
      <c r="Q79" s="4"/>
      <c r="R79" s="4"/>
      <c r="S79" s="4"/>
    </row>
    <row r="80" spans="1:83">
      <c r="F80" s="4"/>
      <c r="G80" s="4"/>
      <c r="H80" s="4"/>
      <c r="I80" s="4"/>
      <c r="J80" s="4"/>
      <c r="K80" s="4"/>
      <c r="L80" s="4"/>
      <c r="M80" s="4"/>
      <c r="N80" s="4"/>
      <c r="O80" s="4"/>
      <c r="P80" s="4"/>
      <c r="Q80" s="4"/>
      <c r="R80" s="4"/>
      <c r="S80" s="4"/>
    </row>
    <row r="81" spans="6:19">
      <c r="F81" s="4"/>
      <c r="G81" s="4"/>
      <c r="H81" s="4"/>
      <c r="I81" s="4"/>
      <c r="J81" s="4"/>
      <c r="K81" s="4"/>
      <c r="L81" s="4"/>
      <c r="M81" s="4"/>
      <c r="N81" s="4"/>
      <c r="O81" s="4"/>
      <c r="P81" s="4"/>
      <c r="Q81" s="4"/>
      <c r="R81" s="4"/>
      <c r="S81" s="4"/>
    </row>
    <row r="82" spans="6:19">
      <c r="F82" s="4"/>
      <c r="G82" s="4"/>
      <c r="H82" s="4"/>
      <c r="I82" s="4"/>
      <c r="J82" s="4"/>
      <c r="K82" s="4"/>
      <c r="L82" s="4"/>
      <c r="M82" s="4"/>
      <c r="N82" s="4"/>
      <c r="O82" s="4"/>
      <c r="P82" s="4"/>
      <c r="Q82" s="4"/>
      <c r="R82" s="4"/>
      <c r="S82" s="4"/>
    </row>
    <row r="83" spans="6:19">
      <c r="F83" s="4"/>
      <c r="G83" s="4"/>
      <c r="H83" s="4"/>
      <c r="I83" s="4"/>
      <c r="J83" s="4"/>
      <c r="K83" s="4"/>
      <c r="L83" s="4"/>
      <c r="M83" s="4"/>
      <c r="N83" s="4"/>
      <c r="O83" s="4"/>
      <c r="P83" s="4"/>
      <c r="Q83" s="4"/>
      <c r="R83" s="4"/>
      <c r="S83" s="4"/>
    </row>
    <row r="84" spans="6:19">
      <c r="F84" s="4"/>
      <c r="G84" s="4"/>
      <c r="H84" s="4"/>
      <c r="I84" s="4"/>
      <c r="J84" s="4"/>
      <c r="K84" s="4"/>
      <c r="L84" s="4"/>
      <c r="M84" s="4"/>
      <c r="N84" s="4"/>
      <c r="O84" s="4"/>
      <c r="P84" s="4"/>
      <c r="Q84" s="4"/>
      <c r="R84" s="4"/>
      <c r="S84" s="4"/>
    </row>
    <row r="85" spans="6:19">
      <c r="F85" s="4"/>
      <c r="G85" s="4"/>
      <c r="H85" s="4"/>
      <c r="I85" s="4"/>
      <c r="J85" s="4"/>
      <c r="K85" s="4"/>
      <c r="L85" s="4"/>
      <c r="M85" s="4"/>
      <c r="N85" s="4"/>
      <c r="O85" s="4"/>
      <c r="P85" s="4"/>
      <c r="Q85" s="4"/>
      <c r="R85" s="4"/>
      <c r="S85" s="4"/>
    </row>
    <row r="86" spans="6:19">
      <c r="F86" s="4"/>
      <c r="G86" s="4"/>
      <c r="H86" s="4"/>
      <c r="I86" s="4"/>
      <c r="J86" s="4"/>
      <c r="K86" s="4"/>
      <c r="L86" s="4"/>
      <c r="M86" s="4"/>
      <c r="N86" s="4"/>
      <c r="O86" s="4"/>
      <c r="P86" s="4"/>
      <c r="Q86" s="4"/>
      <c r="R86" s="4"/>
      <c r="S86" s="4"/>
    </row>
    <row r="87" spans="6:19">
      <c r="F87" s="4"/>
      <c r="G87" s="4"/>
      <c r="H87" s="4"/>
      <c r="I87" s="4"/>
      <c r="J87" s="4"/>
      <c r="K87" s="4"/>
      <c r="L87" s="4"/>
      <c r="M87" s="4"/>
      <c r="N87" s="4"/>
      <c r="O87" s="4"/>
      <c r="P87" s="4"/>
      <c r="Q87" s="4"/>
      <c r="R87" s="4"/>
      <c r="S87" s="4"/>
    </row>
    <row r="88" spans="6:19">
      <c r="F88" s="4"/>
      <c r="G88" s="4"/>
      <c r="H88" s="4"/>
      <c r="I88" s="4"/>
      <c r="J88" s="4"/>
      <c r="K88" s="4"/>
      <c r="L88" s="4"/>
      <c r="M88" s="4"/>
      <c r="N88" s="4"/>
      <c r="O88" s="4"/>
      <c r="P88" s="4"/>
      <c r="Q88" s="4"/>
      <c r="R88" s="4"/>
      <c r="S88" s="4"/>
    </row>
    <row r="89" spans="6:19">
      <c r="F89" s="4"/>
      <c r="G89" s="4"/>
      <c r="H89" s="4"/>
      <c r="I89" s="4"/>
      <c r="J89" s="4"/>
      <c r="K89" s="4"/>
      <c r="L89" s="4"/>
      <c r="M89" s="4"/>
      <c r="N89" s="4"/>
      <c r="O89" s="4"/>
      <c r="P89" s="4"/>
      <c r="Q89" s="4"/>
      <c r="R89" s="4"/>
      <c r="S89" s="4"/>
    </row>
    <row r="90" spans="6:19">
      <c r="F90" s="4"/>
      <c r="G90" s="4"/>
      <c r="H90" s="4"/>
      <c r="I90" s="4"/>
      <c r="J90" s="4"/>
      <c r="K90" s="4"/>
      <c r="L90" s="4"/>
      <c r="M90" s="4"/>
      <c r="N90" s="4"/>
      <c r="O90" s="4"/>
      <c r="P90" s="4"/>
      <c r="Q90" s="4"/>
      <c r="R90" s="4"/>
      <c r="S90" s="4"/>
    </row>
    <row r="91" spans="6:19">
      <c r="F91" s="4"/>
      <c r="G91" s="4"/>
      <c r="H91" s="4"/>
      <c r="I91" s="4"/>
      <c r="J91" s="4"/>
      <c r="K91" s="4"/>
      <c r="L91" s="4"/>
      <c r="M91" s="4"/>
      <c r="N91" s="4"/>
      <c r="O91" s="4"/>
      <c r="P91" s="4"/>
      <c r="Q91" s="4"/>
      <c r="R91" s="4"/>
      <c r="S91" s="4"/>
    </row>
    <row r="92" spans="6:19">
      <c r="F92" s="4"/>
      <c r="G92" s="4"/>
      <c r="H92" s="4"/>
      <c r="I92" s="4"/>
      <c r="J92" s="4"/>
      <c r="K92" s="4"/>
      <c r="L92" s="4"/>
      <c r="M92" s="4"/>
      <c r="N92" s="4"/>
      <c r="O92" s="4"/>
      <c r="P92" s="4"/>
      <c r="Q92" s="4"/>
      <c r="R92" s="4"/>
      <c r="S92" s="4"/>
    </row>
    <row r="93" spans="6:19">
      <c r="F93" s="4"/>
      <c r="G93" s="4"/>
      <c r="H93" s="4"/>
      <c r="I93" s="4"/>
      <c r="J93" s="4"/>
      <c r="K93" s="4"/>
      <c r="L93" s="4"/>
      <c r="M93" s="4"/>
      <c r="N93" s="4"/>
      <c r="O93" s="4"/>
      <c r="P93" s="4"/>
      <c r="Q93" s="4"/>
      <c r="R93" s="4"/>
      <c r="S93" s="4"/>
    </row>
    <row r="94" spans="6:19">
      <c r="F94" s="4"/>
      <c r="G94" s="4"/>
      <c r="H94" s="4"/>
      <c r="I94" s="4"/>
      <c r="J94" s="4"/>
      <c r="K94" s="4"/>
      <c r="L94" s="4"/>
      <c r="M94" s="4"/>
      <c r="N94" s="4"/>
      <c r="O94" s="4"/>
      <c r="P94" s="4"/>
      <c r="Q94" s="4"/>
      <c r="R94" s="4"/>
      <c r="S94" s="4"/>
    </row>
    <row r="95" spans="6:19">
      <c r="F95" s="4"/>
      <c r="G95" s="4"/>
      <c r="H95" s="4"/>
      <c r="I95" s="4"/>
      <c r="J95" s="4"/>
      <c r="K95" s="4"/>
      <c r="L95" s="4"/>
      <c r="M95" s="4"/>
      <c r="N95" s="4"/>
      <c r="O95" s="4"/>
      <c r="P95" s="4"/>
      <c r="Q95" s="4"/>
      <c r="R95" s="4"/>
      <c r="S95" s="4"/>
    </row>
    <row r="96" spans="6:19">
      <c r="F96" s="4"/>
      <c r="G96" s="4"/>
      <c r="H96" s="4"/>
      <c r="I96" s="4"/>
      <c r="J96" s="4"/>
      <c r="K96" s="4"/>
      <c r="L96" s="4"/>
      <c r="M96" s="4"/>
      <c r="N96" s="4"/>
      <c r="O96" s="4"/>
      <c r="P96" s="4"/>
      <c r="Q96" s="4"/>
      <c r="R96" s="4"/>
      <c r="S96" s="4"/>
    </row>
    <row r="97" spans="6:19">
      <c r="F97" s="4"/>
      <c r="G97" s="4"/>
      <c r="H97" s="4"/>
      <c r="I97" s="4"/>
      <c r="J97" s="4"/>
      <c r="K97" s="4"/>
      <c r="L97" s="4"/>
      <c r="M97" s="4"/>
      <c r="N97" s="4"/>
      <c r="O97" s="4"/>
      <c r="P97" s="4"/>
      <c r="Q97" s="4"/>
      <c r="R97" s="4"/>
      <c r="S97" s="4"/>
    </row>
    <row r="98" spans="6:19">
      <c r="F98" s="4"/>
      <c r="G98" s="4"/>
      <c r="H98" s="4"/>
      <c r="I98" s="4"/>
      <c r="J98" s="4"/>
      <c r="K98" s="4"/>
      <c r="L98" s="4"/>
      <c r="M98" s="4"/>
      <c r="N98" s="4"/>
      <c r="O98" s="4"/>
      <c r="P98" s="4"/>
      <c r="Q98" s="4"/>
      <c r="R98" s="4"/>
      <c r="S98" s="4"/>
    </row>
    <row r="99" spans="6:19">
      <c r="F99" s="4"/>
      <c r="G99" s="4"/>
      <c r="H99" s="4"/>
      <c r="I99" s="4"/>
      <c r="J99" s="4"/>
      <c r="K99" s="4"/>
      <c r="L99" s="4"/>
      <c r="M99" s="4"/>
      <c r="N99" s="4"/>
      <c r="O99" s="4"/>
      <c r="P99" s="4"/>
      <c r="Q99" s="4"/>
      <c r="R99" s="4"/>
      <c r="S99" s="4"/>
    </row>
    <row r="100" spans="6:19">
      <c r="F100" s="4"/>
      <c r="G100" s="4"/>
      <c r="H100" s="4"/>
      <c r="I100" s="4"/>
      <c r="J100" s="4"/>
      <c r="K100" s="4"/>
      <c r="L100" s="4"/>
      <c r="M100" s="4"/>
      <c r="N100" s="4"/>
      <c r="O100" s="4"/>
      <c r="P100" s="4"/>
      <c r="Q100" s="4"/>
      <c r="R100" s="4"/>
      <c r="S100" s="4"/>
    </row>
    <row r="101" spans="6:19">
      <c r="F101" s="4"/>
      <c r="G101" s="4"/>
      <c r="H101" s="4"/>
      <c r="I101" s="4"/>
      <c r="J101" s="4"/>
      <c r="K101" s="4"/>
      <c r="L101" s="4"/>
      <c r="M101" s="4"/>
      <c r="N101" s="4"/>
      <c r="O101" s="4"/>
      <c r="P101" s="4"/>
      <c r="Q101" s="4"/>
      <c r="R101" s="4"/>
      <c r="S101" s="4"/>
    </row>
    <row r="102" spans="6:19">
      <c r="F102" s="4"/>
      <c r="G102" s="4"/>
      <c r="H102" s="4"/>
      <c r="I102" s="4"/>
      <c r="J102" s="4"/>
      <c r="K102" s="4"/>
      <c r="L102" s="4"/>
      <c r="M102" s="4"/>
      <c r="N102" s="4"/>
      <c r="O102" s="4"/>
      <c r="P102" s="4"/>
      <c r="Q102" s="4"/>
      <c r="R102" s="4"/>
      <c r="S102" s="4"/>
    </row>
    <row r="103" spans="6:19">
      <c r="F103" s="4"/>
      <c r="G103" s="4"/>
      <c r="H103" s="4"/>
      <c r="I103" s="4"/>
      <c r="J103" s="4"/>
      <c r="K103" s="4"/>
      <c r="L103" s="4"/>
      <c r="M103" s="4"/>
      <c r="N103" s="4"/>
      <c r="O103" s="4"/>
      <c r="P103" s="4"/>
      <c r="Q103" s="4"/>
      <c r="R103" s="4"/>
      <c r="S103" s="4"/>
    </row>
    <row r="104" spans="6:19">
      <c r="F104" s="4"/>
      <c r="G104" s="4"/>
      <c r="H104" s="4"/>
      <c r="I104" s="4"/>
      <c r="J104" s="4"/>
      <c r="K104" s="4"/>
      <c r="L104" s="4"/>
      <c r="M104" s="4"/>
      <c r="N104" s="4"/>
      <c r="O104" s="4"/>
      <c r="P104" s="4"/>
      <c r="Q104" s="4"/>
      <c r="R104" s="4"/>
      <c r="S104" s="4"/>
    </row>
    <row r="105" spans="6:19">
      <c r="F105" s="4"/>
      <c r="G105" s="4"/>
      <c r="H105" s="4"/>
      <c r="I105" s="4"/>
      <c r="J105" s="4"/>
      <c r="K105" s="4"/>
      <c r="L105" s="4"/>
      <c r="M105" s="4"/>
      <c r="N105" s="4"/>
      <c r="O105" s="4"/>
      <c r="P105" s="4"/>
      <c r="Q105" s="4"/>
      <c r="R105" s="4"/>
      <c r="S105" s="4"/>
    </row>
    <row r="106" spans="6:19">
      <c r="F106" s="4"/>
      <c r="G106" s="4"/>
      <c r="H106" s="4"/>
      <c r="I106" s="4"/>
      <c r="J106" s="4"/>
      <c r="K106" s="4"/>
      <c r="L106" s="4"/>
      <c r="M106" s="4"/>
      <c r="N106" s="4"/>
      <c r="O106" s="4"/>
      <c r="P106" s="4"/>
      <c r="Q106" s="4"/>
      <c r="R106" s="4"/>
      <c r="S106" s="4"/>
    </row>
    <row r="107" spans="6:19">
      <c r="F107" s="4"/>
      <c r="G107" s="4"/>
      <c r="H107" s="4"/>
      <c r="I107" s="4"/>
      <c r="J107" s="4"/>
      <c r="K107" s="4"/>
      <c r="L107" s="4"/>
      <c r="M107" s="4"/>
      <c r="N107" s="4"/>
      <c r="O107" s="4"/>
      <c r="P107" s="4"/>
      <c r="Q107" s="4"/>
      <c r="R107" s="4"/>
      <c r="S107" s="4"/>
    </row>
    <row r="108" spans="6:19">
      <c r="F108" s="4"/>
      <c r="G108" s="4"/>
      <c r="H108" s="4"/>
      <c r="I108" s="4"/>
      <c r="J108" s="4"/>
      <c r="K108" s="4"/>
      <c r="L108" s="4"/>
      <c r="M108" s="4"/>
      <c r="N108" s="4"/>
      <c r="O108" s="4"/>
      <c r="P108" s="4"/>
      <c r="Q108" s="4"/>
      <c r="R108" s="4"/>
      <c r="S108" s="4"/>
    </row>
    <row r="109" spans="6:19">
      <c r="F109" s="4"/>
      <c r="G109" s="4"/>
      <c r="H109" s="4"/>
      <c r="I109" s="4"/>
      <c r="J109" s="4"/>
      <c r="K109" s="4"/>
      <c r="L109" s="4"/>
      <c r="M109" s="4"/>
      <c r="N109" s="4"/>
      <c r="O109" s="4"/>
      <c r="P109" s="4"/>
      <c r="Q109" s="4"/>
      <c r="R109" s="4"/>
      <c r="S109" s="4"/>
    </row>
    <row r="110" spans="6:19">
      <c r="F110" s="4"/>
      <c r="G110" s="4"/>
      <c r="H110" s="4"/>
      <c r="I110" s="4"/>
      <c r="J110" s="4"/>
      <c r="K110" s="4"/>
      <c r="L110" s="4"/>
      <c r="M110" s="4"/>
      <c r="N110" s="4"/>
      <c r="O110" s="4"/>
      <c r="P110" s="4"/>
      <c r="Q110" s="4"/>
      <c r="R110" s="4"/>
      <c r="S110" s="4"/>
    </row>
    <row r="111" spans="6:19">
      <c r="F111" s="4"/>
      <c r="G111" s="4"/>
      <c r="H111" s="4"/>
      <c r="I111" s="4"/>
      <c r="J111" s="4"/>
      <c r="K111" s="4"/>
      <c r="L111" s="4"/>
      <c r="M111" s="4"/>
      <c r="N111" s="4"/>
      <c r="O111" s="4"/>
      <c r="P111" s="4"/>
      <c r="Q111" s="4"/>
      <c r="R111" s="4"/>
      <c r="S111" s="4"/>
    </row>
    <row r="112" spans="6:19">
      <c r="F112" s="4"/>
      <c r="G112" s="4"/>
      <c r="H112" s="4"/>
      <c r="I112" s="4"/>
      <c r="J112" s="4"/>
      <c r="K112" s="4"/>
      <c r="L112" s="4"/>
      <c r="M112" s="4"/>
      <c r="N112" s="4"/>
      <c r="O112" s="4"/>
      <c r="P112" s="4"/>
      <c r="Q112" s="4"/>
      <c r="R112" s="4"/>
      <c r="S112" s="4"/>
    </row>
    <row r="113" spans="6:19">
      <c r="F113" s="4"/>
      <c r="G113" s="4"/>
      <c r="H113" s="4"/>
      <c r="I113" s="4"/>
      <c r="J113" s="4"/>
      <c r="K113" s="4"/>
      <c r="L113" s="4"/>
      <c r="M113" s="4"/>
      <c r="N113" s="4"/>
      <c r="O113" s="4"/>
      <c r="P113" s="4"/>
      <c r="Q113" s="4"/>
      <c r="R113" s="4"/>
      <c r="S113" s="4"/>
    </row>
    <row r="114" spans="6:19">
      <c r="F114" s="4"/>
      <c r="G114" s="4"/>
      <c r="H114" s="4"/>
      <c r="I114" s="4"/>
      <c r="J114" s="4"/>
      <c r="K114" s="4"/>
      <c r="L114" s="4"/>
      <c r="M114" s="4"/>
      <c r="N114" s="4"/>
      <c r="O114" s="4"/>
      <c r="P114" s="4"/>
      <c r="Q114" s="4"/>
      <c r="R114" s="4"/>
      <c r="S114" s="4"/>
    </row>
    <row r="115" spans="6:19">
      <c r="F115" s="4"/>
      <c r="G115" s="4"/>
      <c r="H115" s="4"/>
      <c r="I115" s="4"/>
      <c r="J115" s="4"/>
      <c r="K115" s="4"/>
      <c r="L115" s="4"/>
      <c r="M115" s="4"/>
      <c r="N115" s="4"/>
      <c r="O115" s="4"/>
      <c r="P115" s="4"/>
      <c r="Q115" s="4"/>
      <c r="R115" s="4"/>
      <c r="S115" s="4"/>
    </row>
    <row r="116" spans="6:19">
      <c r="F116" s="4"/>
      <c r="G116" s="4"/>
      <c r="H116" s="4"/>
      <c r="I116" s="4"/>
      <c r="J116" s="4"/>
      <c r="K116" s="4"/>
      <c r="L116" s="4"/>
      <c r="M116" s="4"/>
      <c r="N116" s="4"/>
      <c r="O116" s="4"/>
      <c r="P116" s="4"/>
      <c r="Q116" s="4"/>
      <c r="R116" s="4"/>
      <c r="S116" s="4"/>
    </row>
    <row r="117" spans="6:19">
      <c r="F117" s="4"/>
      <c r="G117" s="4"/>
      <c r="H117" s="4"/>
      <c r="I117" s="4"/>
      <c r="J117" s="4"/>
      <c r="K117" s="4"/>
      <c r="L117" s="4"/>
      <c r="M117" s="4"/>
      <c r="N117" s="4"/>
      <c r="O117" s="4"/>
      <c r="P117" s="4"/>
      <c r="Q117" s="4"/>
      <c r="R117" s="4"/>
      <c r="S117" s="4"/>
    </row>
    <row r="118" spans="6:19">
      <c r="F118" s="4"/>
      <c r="G118" s="4"/>
      <c r="H118" s="4"/>
      <c r="I118" s="4"/>
      <c r="J118" s="4"/>
      <c r="K118" s="4"/>
      <c r="L118" s="4"/>
      <c r="M118" s="4"/>
      <c r="N118" s="4"/>
      <c r="O118" s="4"/>
      <c r="P118" s="4"/>
      <c r="Q118" s="4"/>
      <c r="R118" s="4"/>
      <c r="S118" s="4"/>
    </row>
    <row r="119" spans="6:19">
      <c r="F119" s="4"/>
      <c r="G119" s="4"/>
      <c r="H119" s="4"/>
      <c r="I119" s="4"/>
      <c r="J119" s="4"/>
      <c r="K119" s="4"/>
      <c r="L119" s="4"/>
      <c r="M119" s="4"/>
      <c r="N119" s="4"/>
      <c r="O119" s="4"/>
      <c r="P119" s="4"/>
      <c r="Q119" s="4"/>
      <c r="R119" s="4"/>
      <c r="S119" s="4"/>
    </row>
    <row r="120" spans="6:19">
      <c r="F120" s="4"/>
      <c r="G120" s="4"/>
      <c r="H120" s="4"/>
      <c r="I120" s="4"/>
      <c r="J120" s="4"/>
      <c r="K120" s="4"/>
      <c r="L120" s="4"/>
      <c r="M120" s="4"/>
      <c r="N120" s="4"/>
      <c r="O120" s="4"/>
      <c r="P120" s="4"/>
      <c r="Q120" s="4"/>
      <c r="R120" s="4"/>
      <c r="S120" s="4"/>
    </row>
    <row r="121" spans="6:19">
      <c r="F121" s="4"/>
      <c r="G121" s="4"/>
      <c r="H121" s="4"/>
      <c r="I121" s="4"/>
      <c r="J121" s="4"/>
      <c r="K121" s="4"/>
      <c r="L121" s="4"/>
      <c r="M121" s="4"/>
      <c r="N121" s="4"/>
      <c r="O121" s="4"/>
      <c r="P121" s="4"/>
      <c r="Q121" s="4"/>
      <c r="R121" s="4"/>
      <c r="S121" s="4"/>
    </row>
  </sheetData>
  <mergeCells count="5">
    <mergeCell ref="A6:B6"/>
    <mergeCell ref="A4:B5"/>
    <mergeCell ref="F4:S4"/>
    <mergeCell ref="B2:S2"/>
    <mergeCell ref="Q3:S3"/>
  </mergeCells>
  <phoneticPr fontId="0" type="noConversion"/>
  <printOptions horizontalCentered="1"/>
  <pageMargins left="0.59055118110236227" right="0.59055118110236227" top="0.70866141732283472" bottom="0.39370078740157483" header="0.35433070866141736" footer="0"/>
  <pageSetup paperSize="9" scale="77" fitToHeight="0" orientation="landscape" r:id="rId1"/>
  <headerFooter alignWithMargins="0">
    <oddHeader>&amp;R&amp;"Angsana New,Regular"&amp;16หน่วยงาน</oddHeader>
  </headerFooter>
  <rowBreaks count="1" manualBreakCount="1">
    <brk id="33" max="18" man="1"/>
  </rowBreaks>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H120"/>
  <sheetViews>
    <sheetView view="pageBreakPreview" zoomScale="120" zoomScaleNormal="100" zoomScaleSheetLayoutView="120" workbookViewId="0">
      <selection activeCell="B32" sqref="B32"/>
    </sheetView>
  </sheetViews>
  <sheetFormatPr defaultRowHeight="18.75"/>
  <cols>
    <col min="1" max="1" width="8.140625" style="30" customWidth="1"/>
    <col min="2" max="2" width="42" style="5" customWidth="1"/>
    <col min="3" max="6" width="14.28515625" style="5" customWidth="1"/>
    <col min="7" max="7" width="19.42578125" style="5" customWidth="1"/>
    <col min="8" max="8" width="0.140625" style="5" customWidth="1"/>
    <col min="9" max="16384" width="9.140625" style="5"/>
  </cols>
  <sheetData>
    <row r="1" spans="1:8" s="4" customFormat="1" ht="21">
      <c r="A1" s="110" t="s">
        <v>318</v>
      </c>
      <c r="B1" s="706" t="s">
        <v>518</v>
      </c>
      <c r="C1" s="706"/>
      <c r="D1" s="706"/>
      <c r="E1" s="706"/>
      <c r="F1" s="706"/>
      <c r="G1" s="706"/>
    </row>
    <row r="2" spans="1:8" s="4" customFormat="1" ht="21">
      <c r="A2" s="11" t="s">
        <v>71</v>
      </c>
      <c r="B2" s="11" t="s">
        <v>169</v>
      </c>
      <c r="C2" s="11"/>
      <c r="D2" s="11"/>
      <c r="E2" s="11"/>
      <c r="F2" s="11"/>
      <c r="G2" s="105" t="s">
        <v>174</v>
      </c>
    </row>
    <row r="3" spans="1:8" s="4" customFormat="1">
      <c r="A3" s="703" t="s">
        <v>3</v>
      </c>
      <c r="B3" s="703"/>
      <c r="C3" s="751" t="s">
        <v>2</v>
      </c>
      <c r="D3" s="751" t="s">
        <v>2</v>
      </c>
      <c r="E3" s="751" t="s">
        <v>2</v>
      </c>
      <c r="F3" s="751" t="s">
        <v>2</v>
      </c>
      <c r="G3" s="704" t="s">
        <v>49</v>
      </c>
    </row>
    <row r="4" spans="1:8" s="4" customFormat="1">
      <c r="A4" s="704"/>
      <c r="B4" s="704"/>
      <c r="C4" s="752"/>
      <c r="D4" s="752"/>
      <c r="E4" s="752"/>
      <c r="F4" s="752"/>
      <c r="G4" s="750"/>
    </row>
    <row r="5" spans="1:8" s="4" customFormat="1">
      <c r="A5" s="707" t="s">
        <v>5</v>
      </c>
      <c r="B5" s="707"/>
      <c r="C5" s="16">
        <f>+C6+C54+C71+C72</f>
        <v>0</v>
      </c>
      <c r="D5" s="17">
        <f t="shared" ref="D5:F5" si="0">+D6+D54+D71+D72</f>
        <v>0</v>
      </c>
      <c r="E5" s="17">
        <f t="shared" si="0"/>
        <v>0</v>
      </c>
      <c r="F5" s="17">
        <f t="shared" si="0"/>
        <v>0</v>
      </c>
      <c r="G5" s="17">
        <f>SUM(C5:F5)</f>
        <v>0</v>
      </c>
    </row>
    <row r="6" spans="1:8" s="21" customFormat="1">
      <c r="A6" s="19" t="s">
        <v>282</v>
      </c>
      <c r="B6" s="20" t="s">
        <v>10</v>
      </c>
      <c r="C6" s="20">
        <f>+C7+C48</f>
        <v>0</v>
      </c>
      <c r="D6" s="20">
        <f t="shared" ref="D6:F6" si="1">+D7+D48</f>
        <v>0</v>
      </c>
      <c r="E6" s="20">
        <f t="shared" si="1"/>
        <v>0</v>
      </c>
      <c r="F6" s="20">
        <f t="shared" si="1"/>
        <v>0</v>
      </c>
      <c r="G6" s="20">
        <f t="shared" ref="G6:G70" si="2">SUM(C6:F6)</f>
        <v>0</v>
      </c>
      <c r="H6" s="4"/>
    </row>
    <row r="7" spans="1:8" s="24" customFormat="1">
      <c r="A7" s="22" t="s">
        <v>283</v>
      </c>
      <c r="B7" s="23" t="s">
        <v>11</v>
      </c>
      <c r="C7" s="23">
        <f>+C8+C18+C33</f>
        <v>0</v>
      </c>
      <c r="D7" s="23">
        <f t="shared" ref="D7:F7" si="3">+D8+D18+D33</f>
        <v>0</v>
      </c>
      <c r="E7" s="23">
        <f t="shared" si="3"/>
        <v>0</v>
      </c>
      <c r="F7" s="23">
        <f t="shared" si="3"/>
        <v>0</v>
      </c>
      <c r="G7" s="23">
        <f t="shared" si="2"/>
        <v>0</v>
      </c>
      <c r="H7" s="4"/>
    </row>
    <row r="8" spans="1:8" s="28" customFormat="1">
      <c r="A8" s="25" t="s">
        <v>6</v>
      </c>
      <c r="B8" s="26" t="s">
        <v>12</v>
      </c>
      <c r="C8" s="26">
        <f>SUM(C9:C17)</f>
        <v>0</v>
      </c>
      <c r="D8" s="26">
        <f t="shared" ref="D8:F8" si="4">SUM(D9:D17)</f>
        <v>0</v>
      </c>
      <c r="E8" s="26">
        <f t="shared" si="4"/>
        <v>0</v>
      </c>
      <c r="F8" s="26">
        <f t="shared" si="4"/>
        <v>0</v>
      </c>
      <c r="G8" s="26">
        <f t="shared" si="2"/>
        <v>0</v>
      </c>
      <c r="H8" s="4"/>
    </row>
    <row r="9" spans="1:8">
      <c r="A9" s="27"/>
      <c r="B9" s="7" t="s">
        <v>13</v>
      </c>
      <c r="C9" s="7"/>
      <c r="D9" s="7"/>
      <c r="E9" s="7"/>
      <c r="F9" s="7"/>
      <c r="G9" s="7">
        <f t="shared" si="2"/>
        <v>0</v>
      </c>
    </row>
    <row r="10" spans="1:8">
      <c r="A10" s="27"/>
      <c r="B10" s="7" t="s">
        <v>14</v>
      </c>
      <c r="C10" s="7"/>
      <c r="D10" s="7"/>
      <c r="E10" s="7"/>
      <c r="F10" s="7"/>
      <c r="G10" s="7">
        <f t="shared" si="2"/>
        <v>0</v>
      </c>
    </row>
    <row r="11" spans="1:8">
      <c r="A11" s="27"/>
      <c r="B11" s="7" t="s">
        <v>183</v>
      </c>
      <c r="C11" s="7"/>
      <c r="D11" s="7"/>
      <c r="E11" s="7"/>
      <c r="F11" s="7"/>
      <c r="G11" s="7">
        <f t="shared" si="2"/>
        <v>0</v>
      </c>
    </row>
    <row r="12" spans="1:8">
      <c r="A12" s="27"/>
      <c r="B12" s="7" t="s">
        <v>15</v>
      </c>
      <c r="C12" s="7"/>
      <c r="D12" s="7"/>
      <c r="E12" s="7"/>
      <c r="F12" s="7"/>
      <c r="G12" s="7">
        <f t="shared" si="2"/>
        <v>0</v>
      </c>
    </row>
    <row r="13" spans="1:8">
      <c r="A13" s="27"/>
      <c r="B13" s="7" t="s">
        <v>16</v>
      </c>
      <c r="C13" s="7"/>
      <c r="D13" s="7"/>
      <c r="E13" s="7"/>
      <c r="F13" s="7"/>
      <c r="G13" s="7">
        <f t="shared" si="2"/>
        <v>0</v>
      </c>
    </row>
    <row r="14" spans="1:8">
      <c r="A14" s="27"/>
      <c r="B14" s="151" t="s">
        <v>367</v>
      </c>
      <c r="C14" s="7"/>
      <c r="D14" s="7"/>
      <c r="E14" s="7"/>
      <c r="F14" s="7"/>
      <c r="G14" s="7">
        <f t="shared" si="2"/>
        <v>0</v>
      </c>
    </row>
    <row r="15" spans="1:8">
      <c r="A15" s="27"/>
      <c r="B15" s="7" t="s">
        <v>445</v>
      </c>
      <c r="C15" s="7"/>
      <c r="D15" s="7"/>
      <c r="E15" s="7"/>
      <c r="F15" s="7"/>
      <c r="G15" s="7">
        <f t="shared" si="2"/>
        <v>0</v>
      </c>
    </row>
    <row r="16" spans="1:8" s="28" customFormat="1">
      <c r="A16" s="27"/>
      <c r="B16" s="7" t="s">
        <v>17</v>
      </c>
      <c r="C16" s="7"/>
      <c r="D16" s="7"/>
      <c r="E16" s="7"/>
      <c r="F16" s="7"/>
      <c r="G16" s="7">
        <f t="shared" si="2"/>
        <v>0</v>
      </c>
      <c r="H16" s="4"/>
    </row>
    <row r="17" spans="1:8">
      <c r="A17" s="27"/>
      <c r="B17" s="7" t="s">
        <v>18</v>
      </c>
      <c r="C17" s="7"/>
      <c r="D17" s="7"/>
      <c r="E17" s="7"/>
      <c r="F17" s="7"/>
      <c r="G17" s="7">
        <f t="shared" si="2"/>
        <v>0</v>
      </c>
    </row>
    <row r="18" spans="1:8">
      <c r="A18" s="25" t="s">
        <v>7</v>
      </c>
      <c r="B18" s="26" t="s">
        <v>19</v>
      </c>
      <c r="C18" s="26">
        <f>SUM(C19:C32)</f>
        <v>0</v>
      </c>
      <c r="D18" s="26">
        <f t="shared" ref="D18:F18" si="5">SUM(D19:D32)</f>
        <v>0</v>
      </c>
      <c r="E18" s="26">
        <f t="shared" si="5"/>
        <v>0</v>
      </c>
      <c r="F18" s="26">
        <f t="shared" si="5"/>
        <v>0</v>
      </c>
      <c r="G18" s="26">
        <f t="shared" si="2"/>
        <v>0</v>
      </c>
    </row>
    <row r="19" spans="1:8">
      <c r="A19" s="27"/>
      <c r="B19" s="7" t="s">
        <v>177</v>
      </c>
      <c r="C19" s="7"/>
      <c r="D19" s="7"/>
      <c r="E19" s="7"/>
      <c r="F19" s="7"/>
      <c r="G19" s="7">
        <f t="shared" si="2"/>
        <v>0</v>
      </c>
    </row>
    <row r="20" spans="1:8">
      <c r="A20" s="27"/>
      <c r="B20" s="7" t="s">
        <v>20</v>
      </c>
      <c r="C20" s="7"/>
      <c r="D20" s="7"/>
      <c r="E20" s="7"/>
      <c r="F20" s="7"/>
      <c r="G20" s="7">
        <f t="shared" si="2"/>
        <v>0</v>
      </c>
    </row>
    <row r="21" spans="1:8">
      <c r="A21" s="27"/>
      <c r="B21" s="7" t="s">
        <v>21</v>
      </c>
      <c r="C21" s="7"/>
      <c r="D21" s="7"/>
      <c r="E21" s="7"/>
      <c r="F21" s="7"/>
      <c r="G21" s="7">
        <f t="shared" si="2"/>
        <v>0</v>
      </c>
    </row>
    <row r="22" spans="1:8">
      <c r="A22" s="27"/>
      <c r="B22" s="7" t="s">
        <v>22</v>
      </c>
      <c r="C22" s="7"/>
      <c r="D22" s="7"/>
      <c r="E22" s="7"/>
      <c r="F22" s="7"/>
      <c r="G22" s="7">
        <f t="shared" si="2"/>
        <v>0</v>
      </c>
    </row>
    <row r="23" spans="1:8">
      <c r="A23" s="27"/>
      <c r="B23" s="7" t="s">
        <v>23</v>
      </c>
      <c r="C23" s="7"/>
      <c r="D23" s="7"/>
      <c r="E23" s="7"/>
      <c r="F23" s="7"/>
      <c r="G23" s="7">
        <f t="shared" si="2"/>
        <v>0</v>
      </c>
    </row>
    <row r="24" spans="1:8">
      <c r="A24" s="27"/>
      <c r="B24" s="7" t="s">
        <v>24</v>
      </c>
      <c r="C24" s="7"/>
      <c r="D24" s="7"/>
      <c r="E24" s="7"/>
      <c r="F24" s="7"/>
      <c r="G24" s="7">
        <f t="shared" si="2"/>
        <v>0</v>
      </c>
    </row>
    <row r="25" spans="1:8">
      <c r="A25" s="27"/>
      <c r="B25" s="7" t="s">
        <v>25</v>
      </c>
      <c r="C25" s="7"/>
      <c r="D25" s="7"/>
      <c r="E25" s="7"/>
      <c r="F25" s="7"/>
      <c r="G25" s="7">
        <f t="shared" si="2"/>
        <v>0</v>
      </c>
    </row>
    <row r="26" spans="1:8">
      <c r="A26" s="27"/>
      <c r="B26" s="7" t="s">
        <v>142</v>
      </c>
      <c r="C26" s="7"/>
      <c r="D26" s="7"/>
      <c r="E26" s="7"/>
      <c r="F26" s="7"/>
      <c r="G26" s="7">
        <f t="shared" si="2"/>
        <v>0</v>
      </c>
    </row>
    <row r="27" spans="1:8">
      <c r="A27" s="27"/>
      <c r="B27" s="7" t="s">
        <v>26</v>
      </c>
      <c r="C27" s="7"/>
      <c r="D27" s="7"/>
      <c r="E27" s="7"/>
      <c r="F27" s="7"/>
      <c r="G27" s="7">
        <f t="shared" si="2"/>
        <v>0</v>
      </c>
    </row>
    <row r="28" spans="1:8">
      <c r="A28" s="27"/>
      <c r="B28" s="7" t="s">
        <v>27</v>
      </c>
      <c r="C28" s="7"/>
      <c r="D28" s="7"/>
      <c r="E28" s="7"/>
      <c r="F28" s="7"/>
      <c r="G28" s="7">
        <f t="shared" si="2"/>
        <v>0</v>
      </c>
    </row>
    <row r="29" spans="1:8">
      <c r="A29" s="27"/>
      <c r="B29" s="7" t="s">
        <v>256</v>
      </c>
      <c r="C29" s="7"/>
      <c r="D29" s="7"/>
      <c r="E29" s="7"/>
      <c r="F29" s="7"/>
      <c r="G29" s="7">
        <f t="shared" si="2"/>
        <v>0</v>
      </c>
    </row>
    <row r="30" spans="1:8" s="28" customFormat="1">
      <c r="A30" s="27"/>
      <c r="B30" s="7" t="s">
        <v>28</v>
      </c>
      <c r="C30" s="7"/>
      <c r="D30" s="7"/>
      <c r="E30" s="7"/>
      <c r="F30" s="7"/>
      <c r="G30" s="7">
        <f t="shared" si="2"/>
        <v>0</v>
      </c>
      <c r="H30" s="4"/>
    </row>
    <row r="31" spans="1:8">
      <c r="A31" s="27"/>
      <c r="B31" s="7" t="s">
        <v>29</v>
      </c>
      <c r="C31" s="7"/>
      <c r="D31" s="7"/>
      <c r="E31" s="7"/>
      <c r="F31" s="7"/>
      <c r="G31" s="7">
        <f t="shared" si="2"/>
        <v>0</v>
      </c>
    </row>
    <row r="32" spans="1:8">
      <c r="A32" s="27"/>
      <c r="B32" s="7" t="s">
        <v>509</v>
      </c>
      <c r="C32" s="7"/>
      <c r="D32" s="7"/>
      <c r="E32" s="7"/>
      <c r="F32" s="7"/>
      <c r="G32" s="7">
        <f t="shared" ref="G32" si="6">SUM(C32:F32)</f>
        <v>0</v>
      </c>
    </row>
    <row r="33" spans="1:8">
      <c r="A33" s="25" t="s">
        <v>284</v>
      </c>
      <c r="B33" s="26" t="s">
        <v>30</v>
      </c>
      <c r="C33" s="26">
        <f>SUM(C34:C47)</f>
        <v>0</v>
      </c>
      <c r="D33" s="26">
        <f t="shared" ref="D33:F33" si="7">SUM(D34:D47)</f>
        <v>0</v>
      </c>
      <c r="E33" s="26">
        <f t="shared" si="7"/>
        <v>0</v>
      </c>
      <c r="F33" s="26">
        <f t="shared" si="7"/>
        <v>0</v>
      </c>
      <c r="G33" s="26">
        <f t="shared" si="2"/>
        <v>0</v>
      </c>
    </row>
    <row r="34" spans="1:8">
      <c r="A34" s="27"/>
      <c r="B34" s="7" t="s">
        <v>31</v>
      </c>
      <c r="C34" s="7"/>
      <c r="D34" s="7"/>
      <c r="E34" s="7"/>
      <c r="F34" s="7"/>
      <c r="G34" s="7">
        <f t="shared" si="2"/>
        <v>0</v>
      </c>
    </row>
    <row r="35" spans="1:8">
      <c r="A35" s="27"/>
      <c r="B35" s="7" t="s">
        <v>32</v>
      </c>
      <c r="C35" s="7"/>
      <c r="D35" s="7"/>
      <c r="E35" s="7"/>
      <c r="F35" s="7"/>
      <c r="G35" s="7">
        <f t="shared" si="2"/>
        <v>0</v>
      </c>
    </row>
    <row r="36" spans="1:8">
      <c r="A36" s="27"/>
      <c r="B36" s="7" t="s">
        <v>33</v>
      </c>
      <c r="C36" s="7"/>
      <c r="D36" s="7"/>
      <c r="E36" s="7"/>
      <c r="F36" s="7"/>
      <c r="G36" s="7">
        <f t="shared" si="2"/>
        <v>0</v>
      </c>
    </row>
    <row r="37" spans="1:8" s="29" customFormat="1">
      <c r="A37" s="27"/>
      <c r="B37" s="7" t="s">
        <v>34</v>
      </c>
      <c r="C37" s="7"/>
      <c r="D37" s="7"/>
      <c r="E37" s="7"/>
      <c r="F37" s="7"/>
      <c r="G37" s="7">
        <f t="shared" si="2"/>
        <v>0</v>
      </c>
    </row>
    <row r="38" spans="1:8">
      <c r="A38" s="27"/>
      <c r="B38" s="7" t="s">
        <v>35</v>
      </c>
      <c r="C38" s="7"/>
      <c r="D38" s="7"/>
      <c r="E38" s="7"/>
      <c r="F38" s="7"/>
      <c r="G38" s="7">
        <f t="shared" si="2"/>
        <v>0</v>
      </c>
    </row>
    <row r="39" spans="1:8">
      <c r="A39" s="27"/>
      <c r="B39" s="7" t="s">
        <v>36</v>
      </c>
      <c r="C39" s="7"/>
      <c r="D39" s="7"/>
      <c r="E39" s="7"/>
      <c r="F39" s="7"/>
      <c r="G39" s="7">
        <f t="shared" si="2"/>
        <v>0</v>
      </c>
    </row>
    <row r="40" spans="1:8">
      <c r="A40" s="27"/>
      <c r="B40" s="7" t="s">
        <v>37</v>
      </c>
      <c r="C40" s="7"/>
      <c r="D40" s="7"/>
      <c r="E40" s="7"/>
      <c r="F40" s="7"/>
      <c r="G40" s="7">
        <f t="shared" si="2"/>
        <v>0</v>
      </c>
    </row>
    <row r="41" spans="1:8">
      <c r="A41" s="27"/>
      <c r="B41" s="7" t="s">
        <v>444</v>
      </c>
      <c r="C41" s="7"/>
      <c r="D41" s="7"/>
      <c r="E41" s="7"/>
      <c r="F41" s="7"/>
      <c r="G41" s="7">
        <f t="shared" si="2"/>
        <v>0</v>
      </c>
    </row>
    <row r="42" spans="1:8">
      <c r="A42" s="27"/>
      <c r="B42" s="7" t="s">
        <v>143</v>
      </c>
      <c r="C42" s="7"/>
      <c r="D42" s="7"/>
      <c r="E42" s="7"/>
      <c r="F42" s="7"/>
      <c r="G42" s="7">
        <f t="shared" si="2"/>
        <v>0</v>
      </c>
    </row>
    <row r="43" spans="1:8">
      <c r="A43" s="27"/>
      <c r="B43" s="7" t="s">
        <v>39</v>
      </c>
      <c r="C43" s="7"/>
      <c r="D43" s="7"/>
      <c r="E43" s="7"/>
      <c r="F43" s="7"/>
      <c r="G43" s="7">
        <f t="shared" si="2"/>
        <v>0</v>
      </c>
    </row>
    <row r="44" spans="1:8">
      <c r="A44" s="27"/>
      <c r="B44" s="7" t="s">
        <v>40</v>
      </c>
      <c r="C44" s="7"/>
      <c r="D44" s="7"/>
      <c r="E44" s="7"/>
      <c r="F44" s="7"/>
      <c r="G44" s="7">
        <f t="shared" si="2"/>
        <v>0</v>
      </c>
    </row>
    <row r="45" spans="1:8">
      <c r="A45" s="27"/>
      <c r="B45" s="7" t="s">
        <v>41</v>
      </c>
      <c r="C45" s="7"/>
      <c r="D45" s="7"/>
      <c r="E45" s="7"/>
      <c r="F45" s="7"/>
      <c r="G45" s="7">
        <f t="shared" si="2"/>
        <v>0</v>
      </c>
    </row>
    <row r="46" spans="1:8" s="24" customFormat="1">
      <c r="A46" s="27"/>
      <c r="B46" s="7" t="s">
        <v>144</v>
      </c>
      <c r="C46" s="7"/>
      <c r="D46" s="7"/>
      <c r="E46" s="7"/>
      <c r="F46" s="7"/>
      <c r="G46" s="7">
        <f t="shared" si="2"/>
        <v>0</v>
      </c>
      <c r="H46" s="4"/>
    </row>
    <row r="47" spans="1:8">
      <c r="A47" s="27"/>
      <c r="B47" s="7" t="s">
        <v>42</v>
      </c>
      <c r="C47" s="7"/>
      <c r="D47" s="7"/>
      <c r="E47" s="7"/>
      <c r="F47" s="7"/>
      <c r="G47" s="7">
        <f t="shared" si="2"/>
        <v>0</v>
      </c>
    </row>
    <row r="48" spans="1:8">
      <c r="A48" s="22" t="s">
        <v>8</v>
      </c>
      <c r="B48" s="23" t="s">
        <v>43</v>
      </c>
      <c r="C48" s="23">
        <f>SUM(C49:C53)</f>
        <v>0</v>
      </c>
      <c r="D48" s="23">
        <f t="shared" ref="D48:F48" si="8">SUM(D49:D53)</f>
        <v>0</v>
      </c>
      <c r="E48" s="23">
        <f t="shared" si="8"/>
        <v>0</v>
      </c>
      <c r="F48" s="23">
        <f t="shared" si="8"/>
        <v>0</v>
      </c>
      <c r="G48" s="23">
        <f t="shared" si="2"/>
        <v>0</v>
      </c>
    </row>
    <row r="49" spans="1:8">
      <c r="A49" s="27"/>
      <c r="B49" s="7" t="s">
        <v>44</v>
      </c>
      <c r="C49" s="7"/>
      <c r="D49" s="7"/>
      <c r="E49" s="7"/>
      <c r="F49" s="7"/>
      <c r="G49" s="7">
        <f t="shared" si="2"/>
        <v>0</v>
      </c>
    </row>
    <row r="50" spans="1:8">
      <c r="A50" s="27"/>
      <c r="B50" s="7" t="s">
        <v>145</v>
      </c>
      <c r="C50" s="7"/>
      <c r="D50" s="7"/>
      <c r="E50" s="7"/>
      <c r="F50" s="7"/>
      <c r="G50" s="7">
        <f t="shared" si="2"/>
        <v>0</v>
      </c>
    </row>
    <row r="51" spans="1:8">
      <c r="A51" s="27"/>
      <c r="B51" s="7" t="s">
        <v>168</v>
      </c>
      <c r="C51" s="7"/>
      <c r="D51" s="7"/>
      <c r="E51" s="7"/>
      <c r="F51" s="7"/>
      <c r="G51" s="7">
        <f t="shared" si="2"/>
        <v>0</v>
      </c>
    </row>
    <row r="52" spans="1:8" s="21" customFormat="1">
      <c r="A52" s="27"/>
      <c r="B52" s="7" t="s">
        <v>45</v>
      </c>
      <c r="C52" s="7"/>
      <c r="D52" s="7"/>
      <c r="E52" s="7"/>
      <c r="F52" s="7"/>
      <c r="G52" s="7">
        <f t="shared" si="2"/>
        <v>0</v>
      </c>
      <c r="H52" s="4"/>
    </row>
    <row r="53" spans="1:8" s="24" customFormat="1">
      <c r="A53" s="27"/>
      <c r="B53" s="7" t="s">
        <v>146</v>
      </c>
      <c r="C53" s="7"/>
      <c r="D53" s="7"/>
      <c r="E53" s="7"/>
      <c r="F53" s="7"/>
      <c r="G53" s="7">
        <f t="shared" si="2"/>
        <v>0</v>
      </c>
      <c r="H53" s="4"/>
    </row>
    <row r="54" spans="1:8">
      <c r="A54" s="19" t="s">
        <v>285</v>
      </c>
      <c r="B54" s="20" t="s">
        <v>46</v>
      </c>
      <c r="C54" s="20">
        <f>+C55+C70</f>
        <v>0</v>
      </c>
      <c r="D54" s="20">
        <f t="shared" ref="D54:F54" si="9">+D55+D70</f>
        <v>0</v>
      </c>
      <c r="E54" s="20">
        <f t="shared" si="9"/>
        <v>0</v>
      </c>
      <c r="F54" s="20">
        <f t="shared" si="9"/>
        <v>0</v>
      </c>
      <c r="G54" s="20">
        <f t="shared" si="2"/>
        <v>0</v>
      </c>
    </row>
    <row r="55" spans="1:8">
      <c r="A55" s="22" t="s">
        <v>286</v>
      </c>
      <c r="B55" s="23" t="s">
        <v>47</v>
      </c>
      <c r="C55" s="23">
        <f>SUM(C56:C69)</f>
        <v>0</v>
      </c>
      <c r="D55" s="23">
        <f t="shared" ref="D55:F55" si="10">SUM(D56:D69)</f>
        <v>0</v>
      </c>
      <c r="E55" s="23">
        <f t="shared" si="10"/>
        <v>0</v>
      </c>
      <c r="F55" s="23">
        <f t="shared" si="10"/>
        <v>0</v>
      </c>
      <c r="G55" s="23">
        <f t="shared" si="2"/>
        <v>0</v>
      </c>
    </row>
    <row r="56" spans="1:8">
      <c r="A56" s="27"/>
      <c r="B56" s="7" t="s">
        <v>268</v>
      </c>
      <c r="C56" s="7"/>
      <c r="D56" s="7"/>
      <c r="E56" s="7"/>
      <c r="F56" s="7"/>
      <c r="G56" s="7">
        <f t="shared" si="2"/>
        <v>0</v>
      </c>
    </row>
    <row r="57" spans="1:8">
      <c r="A57" s="27"/>
      <c r="B57" s="7" t="s">
        <v>269</v>
      </c>
      <c r="C57" s="7"/>
      <c r="D57" s="7"/>
      <c r="E57" s="7"/>
      <c r="F57" s="7"/>
      <c r="G57" s="7">
        <f t="shared" si="2"/>
        <v>0</v>
      </c>
    </row>
    <row r="58" spans="1:8">
      <c r="A58" s="27"/>
      <c r="B58" s="7" t="s">
        <v>270</v>
      </c>
      <c r="C58" s="7"/>
      <c r="D58" s="7"/>
      <c r="E58" s="7"/>
      <c r="F58" s="7"/>
      <c r="G58" s="7">
        <f t="shared" si="2"/>
        <v>0</v>
      </c>
    </row>
    <row r="59" spans="1:8">
      <c r="A59" s="27"/>
      <c r="B59" s="7" t="s">
        <v>271</v>
      </c>
      <c r="C59" s="7"/>
      <c r="D59" s="7"/>
      <c r="E59" s="7"/>
      <c r="F59" s="7"/>
      <c r="G59" s="7">
        <f t="shared" si="2"/>
        <v>0</v>
      </c>
    </row>
    <row r="60" spans="1:8">
      <c r="A60" s="27"/>
      <c r="B60" s="7" t="s">
        <v>272</v>
      </c>
      <c r="C60" s="7"/>
      <c r="D60" s="7"/>
      <c r="E60" s="7"/>
      <c r="F60" s="7"/>
      <c r="G60" s="7">
        <f t="shared" si="2"/>
        <v>0</v>
      </c>
    </row>
    <row r="61" spans="1:8">
      <c r="A61" s="27"/>
      <c r="B61" s="7" t="s">
        <v>273</v>
      </c>
      <c r="C61" s="7"/>
      <c r="D61" s="7"/>
      <c r="E61" s="7"/>
      <c r="F61" s="7"/>
      <c r="G61" s="7">
        <f t="shared" si="2"/>
        <v>0</v>
      </c>
    </row>
    <row r="62" spans="1:8">
      <c r="A62" s="27"/>
      <c r="B62" s="7" t="s">
        <v>274</v>
      </c>
      <c r="C62" s="7"/>
      <c r="D62" s="7"/>
      <c r="E62" s="7"/>
      <c r="F62" s="7"/>
      <c r="G62" s="7">
        <f t="shared" si="2"/>
        <v>0</v>
      </c>
    </row>
    <row r="63" spans="1:8">
      <c r="A63" s="27"/>
      <c r="B63" s="7" t="s">
        <v>275</v>
      </c>
      <c r="C63" s="7"/>
      <c r="D63" s="7"/>
      <c r="E63" s="7"/>
      <c r="F63" s="7"/>
      <c r="G63" s="7">
        <f t="shared" si="2"/>
        <v>0</v>
      </c>
    </row>
    <row r="64" spans="1:8">
      <c r="A64" s="27"/>
      <c r="B64" s="7" t="s">
        <v>276</v>
      </c>
      <c r="C64" s="7"/>
      <c r="D64" s="7"/>
      <c r="E64" s="7"/>
      <c r="F64" s="7"/>
      <c r="G64" s="7">
        <f t="shared" si="2"/>
        <v>0</v>
      </c>
    </row>
    <row r="65" spans="1:8" s="24" customFormat="1">
      <c r="A65" s="27"/>
      <c r="B65" s="7" t="s">
        <v>277</v>
      </c>
      <c r="C65" s="7"/>
      <c r="D65" s="7"/>
      <c r="E65" s="7"/>
      <c r="F65" s="7"/>
      <c r="G65" s="7">
        <f t="shared" si="2"/>
        <v>0</v>
      </c>
      <c r="H65" s="4"/>
    </row>
    <row r="66" spans="1:8" s="24" customFormat="1">
      <c r="A66" s="27"/>
      <c r="B66" s="7" t="s">
        <v>278</v>
      </c>
      <c r="C66" s="7"/>
      <c r="D66" s="7"/>
      <c r="E66" s="7"/>
      <c r="F66" s="7"/>
      <c r="G66" s="7">
        <f t="shared" si="2"/>
        <v>0</v>
      </c>
      <c r="H66" s="4"/>
    </row>
    <row r="67" spans="1:8" s="24" customFormat="1">
      <c r="A67" s="27"/>
      <c r="B67" s="7" t="s">
        <v>279</v>
      </c>
      <c r="C67" s="7"/>
      <c r="D67" s="7"/>
      <c r="E67" s="7"/>
      <c r="F67" s="7"/>
      <c r="G67" s="7">
        <f t="shared" si="2"/>
        <v>0</v>
      </c>
      <c r="H67" s="4"/>
    </row>
    <row r="68" spans="1:8" s="24" customFormat="1" ht="37.5">
      <c r="A68" s="27"/>
      <c r="B68" s="93" t="s">
        <v>280</v>
      </c>
      <c r="C68" s="7"/>
      <c r="D68" s="7"/>
      <c r="E68" s="7"/>
      <c r="F68" s="7"/>
      <c r="G68" s="7">
        <f t="shared" si="2"/>
        <v>0</v>
      </c>
      <c r="H68" s="4"/>
    </row>
    <row r="69" spans="1:8" s="21" customFormat="1">
      <c r="A69" s="27"/>
      <c r="B69" s="7" t="s">
        <v>281</v>
      </c>
      <c r="C69" s="7"/>
      <c r="D69" s="7"/>
      <c r="E69" s="7"/>
      <c r="F69" s="7"/>
      <c r="G69" s="7">
        <f t="shared" si="2"/>
        <v>0</v>
      </c>
      <c r="H69" s="4"/>
    </row>
    <row r="70" spans="1:8" s="21" customFormat="1">
      <c r="A70" s="22" t="s">
        <v>287</v>
      </c>
      <c r="B70" s="23" t="s">
        <v>48</v>
      </c>
      <c r="C70" s="23"/>
      <c r="D70" s="23"/>
      <c r="E70" s="23"/>
      <c r="F70" s="23"/>
      <c r="G70" s="23">
        <f t="shared" si="2"/>
        <v>0</v>
      </c>
      <c r="H70" s="4"/>
    </row>
    <row r="71" spans="1:8">
      <c r="A71" s="19" t="s">
        <v>288</v>
      </c>
      <c r="B71" s="20" t="s">
        <v>140</v>
      </c>
      <c r="C71" s="20"/>
      <c r="D71" s="20"/>
      <c r="E71" s="20"/>
      <c r="F71" s="20"/>
      <c r="G71" s="20">
        <f t="shared" ref="G71:G72" si="11">SUM(C71:F71)</f>
        <v>0</v>
      </c>
    </row>
    <row r="72" spans="1:8">
      <c r="A72" s="19" t="s">
        <v>289</v>
      </c>
      <c r="B72" s="20" t="s">
        <v>141</v>
      </c>
      <c r="C72" s="20"/>
      <c r="D72" s="20"/>
      <c r="E72" s="20"/>
      <c r="F72" s="20"/>
      <c r="G72" s="20">
        <f t="shared" si="11"/>
        <v>0</v>
      </c>
    </row>
    <row r="74" spans="1:8">
      <c r="E74" s="4"/>
    </row>
    <row r="75" spans="1:8">
      <c r="E75" s="4"/>
    </row>
    <row r="76" spans="1:8">
      <c r="E76" s="4"/>
    </row>
    <row r="77" spans="1:8">
      <c r="E77" s="4"/>
    </row>
    <row r="78" spans="1:8">
      <c r="E78" s="4"/>
    </row>
    <row r="79" spans="1:8">
      <c r="E79" s="4"/>
    </row>
    <row r="80" spans="1:8">
      <c r="E80" s="4"/>
    </row>
    <row r="81" spans="1:5">
      <c r="E81" s="4"/>
    </row>
    <row r="82" spans="1:5">
      <c r="E82" s="4"/>
    </row>
    <row r="83" spans="1:5">
      <c r="E83" s="4"/>
    </row>
    <row r="84" spans="1:5">
      <c r="E84" s="4"/>
    </row>
    <row r="85" spans="1:5">
      <c r="E85" s="4"/>
    </row>
    <row r="86" spans="1:5">
      <c r="E86" s="4"/>
    </row>
    <row r="87" spans="1:5">
      <c r="E87" s="4"/>
    </row>
    <row r="88" spans="1:5">
      <c r="A88" s="5"/>
      <c r="E88" s="4"/>
    </row>
    <row r="89" spans="1:5">
      <c r="A89" s="5"/>
      <c r="E89" s="4"/>
    </row>
    <row r="90" spans="1:5">
      <c r="A90" s="5"/>
      <c r="E90" s="4"/>
    </row>
    <row r="91" spans="1:5">
      <c r="A91" s="5"/>
      <c r="E91" s="4"/>
    </row>
    <row r="92" spans="1:5">
      <c r="A92" s="5"/>
      <c r="E92" s="4"/>
    </row>
    <row r="93" spans="1:5">
      <c r="A93" s="5"/>
      <c r="E93" s="4"/>
    </row>
    <row r="94" spans="1:5">
      <c r="A94" s="5"/>
      <c r="E94" s="4"/>
    </row>
    <row r="95" spans="1:5">
      <c r="A95" s="5"/>
      <c r="E95" s="4"/>
    </row>
    <row r="96" spans="1:5">
      <c r="A96" s="5"/>
      <c r="E96" s="4"/>
    </row>
    <row r="97" spans="1:5">
      <c r="A97" s="5"/>
      <c r="E97" s="4"/>
    </row>
    <row r="98" spans="1:5">
      <c r="A98" s="5"/>
      <c r="E98" s="4"/>
    </row>
    <row r="99" spans="1:5">
      <c r="A99" s="5"/>
      <c r="E99" s="4"/>
    </row>
    <row r="100" spans="1:5">
      <c r="A100" s="5"/>
      <c r="E100" s="4"/>
    </row>
    <row r="101" spans="1:5">
      <c r="A101" s="5"/>
      <c r="E101" s="4"/>
    </row>
    <row r="102" spans="1:5">
      <c r="A102" s="5"/>
      <c r="E102" s="4"/>
    </row>
    <row r="103" spans="1:5">
      <c r="A103" s="5"/>
      <c r="E103" s="4"/>
    </row>
    <row r="104" spans="1:5">
      <c r="A104" s="5"/>
      <c r="E104" s="4"/>
    </row>
    <row r="105" spans="1:5">
      <c r="A105" s="5"/>
      <c r="E105" s="4"/>
    </row>
    <row r="106" spans="1:5">
      <c r="A106" s="5"/>
      <c r="E106" s="4"/>
    </row>
    <row r="107" spans="1:5">
      <c r="A107" s="5"/>
      <c r="E107" s="4"/>
    </row>
    <row r="108" spans="1:5">
      <c r="A108" s="5"/>
      <c r="E108" s="4"/>
    </row>
    <row r="109" spans="1:5">
      <c r="A109" s="5"/>
      <c r="E109" s="4"/>
    </row>
    <row r="110" spans="1:5">
      <c r="A110" s="5"/>
      <c r="E110" s="4"/>
    </row>
    <row r="111" spans="1:5">
      <c r="A111" s="5"/>
      <c r="E111" s="4"/>
    </row>
    <row r="112" spans="1:5">
      <c r="A112" s="5"/>
      <c r="E112" s="4"/>
    </row>
    <row r="113" spans="1:5">
      <c r="A113" s="5"/>
      <c r="E113" s="4"/>
    </row>
    <row r="114" spans="1:5">
      <c r="A114" s="5"/>
      <c r="E114" s="4"/>
    </row>
    <row r="115" spans="1:5">
      <c r="A115" s="5"/>
      <c r="E115" s="4"/>
    </row>
    <row r="116" spans="1:5">
      <c r="A116" s="5"/>
      <c r="E116" s="4"/>
    </row>
    <row r="117" spans="1:5">
      <c r="A117" s="5"/>
      <c r="E117" s="4"/>
    </row>
    <row r="118" spans="1:5">
      <c r="A118" s="5"/>
      <c r="E118" s="4"/>
    </row>
    <row r="119" spans="1:5">
      <c r="A119" s="5"/>
      <c r="E119" s="4"/>
    </row>
    <row r="120" spans="1:5">
      <c r="A120" s="5"/>
      <c r="E120" s="4"/>
    </row>
  </sheetData>
  <mergeCells count="8">
    <mergeCell ref="A5:B5"/>
    <mergeCell ref="A3:B4"/>
    <mergeCell ref="G3:G4"/>
    <mergeCell ref="B1:G1"/>
    <mergeCell ref="C3:C4"/>
    <mergeCell ref="D3:D4"/>
    <mergeCell ref="E3:E4"/>
    <mergeCell ref="F3:F4"/>
  </mergeCells>
  <phoneticPr fontId="0" type="noConversion"/>
  <printOptions horizontalCentered="1"/>
  <pageMargins left="0.59055118110236227" right="0.59055118110236227" top="0.74803149606299213" bottom="0.70866141732283472" header="0.39370078740157483" footer="0"/>
  <pageSetup paperSize="9" scale="78" fitToHeight="0" orientation="portrait" horizontalDpi="1200" verticalDpi="1200" r:id="rId1"/>
  <headerFooter alignWithMargins="0">
    <oddHeader>&amp;R&amp;"Angsana New,Regular"&amp;16หน่วยงาน</oddHeader>
  </headerFooter>
  <rowBreaks count="1" manualBreakCount="1">
    <brk id="5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4"/>
  </sheetPr>
  <dimension ref="A1:BA115"/>
  <sheetViews>
    <sheetView view="pageBreakPreview" zoomScaleNormal="100" zoomScaleSheetLayoutView="100" workbookViewId="0">
      <pane xSplit="2" ySplit="7" topLeftCell="C29" activePane="bottomRight" state="frozen"/>
      <selection pane="topRight" activeCell="C1" sqref="C1"/>
      <selection pane="bottomLeft" activeCell="A8" sqref="A8"/>
      <selection pane="bottomRight" activeCell="N68" sqref="N68"/>
    </sheetView>
  </sheetViews>
  <sheetFormatPr defaultRowHeight="18.75"/>
  <cols>
    <col min="1" max="1" width="6" style="30" bestFit="1" customWidth="1"/>
    <col min="2" max="2" width="38.5703125" style="5" customWidth="1"/>
    <col min="3" max="3" width="13.85546875" style="5" customWidth="1"/>
    <col min="4" max="4" width="15" style="5" customWidth="1"/>
    <col min="5" max="5" width="12" style="5" customWidth="1"/>
    <col min="6" max="6" width="11" style="5" customWidth="1"/>
    <col min="7" max="7" width="58.140625" style="5" customWidth="1"/>
    <col min="8" max="16384" width="9.140625" style="5"/>
  </cols>
  <sheetData>
    <row r="1" spans="1:53" s="113" customFormat="1" ht="8.25" customHeight="1">
      <c r="A1" s="463"/>
    </row>
    <row r="2" spans="1:53" s="464" customFormat="1" ht="21">
      <c r="A2" s="755" t="s">
        <v>519</v>
      </c>
      <c r="B2" s="755"/>
      <c r="C2" s="755"/>
      <c r="D2" s="755"/>
      <c r="E2" s="755"/>
      <c r="F2" s="755"/>
      <c r="G2" s="755"/>
    </row>
    <row r="3" spans="1:53" s="464" customFormat="1" ht="21">
      <c r="A3" s="756" t="s">
        <v>200</v>
      </c>
      <c r="B3" s="756"/>
      <c r="C3" s="465"/>
      <c r="D3" s="465"/>
      <c r="E3" s="465"/>
      <c r="F3" s="465"/>
      <c r="G3" s="465"/>
    </row>
    <row r="4" spans="1:53" s="464" customFormat="1" ht="21" customHeight="1">
      <c r="A4" s="466" t="s">
        <v>199</v>
      </c>
      <c r="C4" s="467"/>
      <c r="D4" s="467"/>
      <c r="E4" s="467"/>
      <c r="F4" s="467"/>
      <c r="G4" s="468" t="s">
        <v>176</v>
      </c>
    </row>
    <row r="5" spans="1:53" s="464" customFormat="1">
      <c r="A5" s="754" t="s">
        <v>3</v>
      </c>
      <c r="B5" s="754"/>
      <c r="C5" s="469" t="s">
        <v>4</v>
      </c>
      <c r="D5" s="469" t="s">
        <v>4</v>
      </c>
      <c r="E5" s="469" t="s">
        <v>51</v>
      </c>
      <c r="F5" s="469" t="s">
        <v>52</v>
      </c>
      <c r="G5" s="469" t="s">
        <v>53</v>
      </c>
    </row>
    <row r="6" spans="1:53" s="464" customFormat="1">
      <c r="A6" s="754"/>
      <c r="B6" s="754"/>
      <c r="C6" s="470" t="s">
        <v>185</v>
      </c>
      <c r="D6" s="470" t="s">
        <v>186</v>
      </c>
      <c r="E6" s="470"/>
      <c r="F6" s="470"/>
      <c r="G6" s="470" t="s">
        <v>54</v>
      </c>
    </row>
    <row r="7" spans="1:53" s="473" customFormat="1">
      <c r="A7" s="753" t="s">
        <v>5</v>
      </c>
      <c r="B7" s="753"/>
      <c r="C7" s="471">
        <f>+C8+C55+C72+C73</f>
        <v>0</v>
      </c>
      <c r="D7" s="471">
        <f>+D8+D55+D72+D73</f>
        <v>0</v>
      </c>
      <c r="E7" s="471">
        <f>+D7-C7</f>
        <v>0</v>
      </c>
      <c r="F7" s="472">
        <f>IFERROR(E7*100/C7,0)</f>
        <v>0</v>
      </c>
      <c r="G7" s="471"/>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row>
    <row r="8" spans="1:53" s="474" customFormat="1">
      <c r="A8" s="111" t="s">
        <v>282</v>
      </c>
      <c r="B8" s="109" t="s">
        <v>10</v>
      </c>
      <c r="C8" s="109">
        <f>+C9+C49</f>
        <v>0</v>
      </c>
      <c r="D8" s="109">
        <f>+D9+D49</f>
        <v>0</v>
      </c>
      <c r="E8" s="109">
        <f t="shared" ref="E8:E51" si="0">+D8-C8</f>
        <v>0</v>
      </c>
      <c r="F8" s="109">
        <f t="shared" ref="F8:F72" si="1">IFERROR(E8*100/C8,0)</f>
        <v>0</v>
      </c>
      <c r="G8" s="109" t="s">
        <v>440</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row>
    <row r="9" spans="1:53" s="477" customFormat="1">
      <c r="A9" s="475" t="s">
        <v>283</v>
      </c>
      <c r="B9" s="476" t="s">
        <v>11</v>
      </c>
      <c r="C9" s="476">
        <f>+C10+C20+C34</f>
        <v>0</v>
      </c>
      <c r="D9" s="476">
        <f>+D10+D20+D34</f>
        <v>0</v>
      </c>
      <c r="E9" s="476">
        <f t="shared" si="0"/>
        <v>0</v>
      </c>
      <c r="F9" s="476">
        <f t="shared" si="1"/>
        <v>0</v>
      </c>
      <c r="G9" s="476"/>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row>
    <row r="10" spans="1:53" s="480" customFormat="1">
      <c r="A10" s="478" t="s">
        <v>6</v>
      </c>
      <c r="B10" s="479" t="s">
        <v>12</v>
      </c>
      <c r="C10" s="479">
        <f>SUM(C11:C19)</f>
        <v>0</v>
      </c>
      <c r="D10" s="479">
        <f>SUM(D11:D19)</f>
        <v>0</v>
      </c>
      <c r="E10" s="479">
        <f t="shared" si="0"/>
        <v>0</v>
      </c>
      <c r="F10" s="479">
        <f t="shared" si="1"/>
        <v>0</v>
      </c>
      <c r="G10" s="479"/>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row>
    <row r="11" spans="1:53" s="113" customFormat="1">
      <c r="A11" s="481"/>
      <c r="B11" s="108" t="s">
        <v>13</v>
      </c>
      <c r="C11" s="108"/>
      <c r="D11" s="108"/>
      <c r="E11" s="108">
        <f t="shared" si="0"/>
        <v>0</v>
      </c>
      <c r="F11" s="108">
        <f t="shared" si="1"/>
        <v>0</v>
      </c>
      <c r="G11" s="108"/>
    </row>
    <row r="12" spans="1:53" s="113" customFormat="1">
      <c r="A12" s="481"/>
      <c r="B12" s="108" t="s">
        <v>14</v>
      </c>
      <c r="C12" s="108"/>
      <c r="D12" s="108"/>
      <c r="E12" s="108">
        <f t="shared" si="0"/>
        <v>0</v>
      </c>
      <c r="F12" s="108">
        <f t="shared" si="1"/>
        <v>0</v>
      </c>
      <c r="G12" s="108"/>
    </row>
    <row r="13" spans="1:53" s="113" customFormat="1">
      <c r="A13" s="481"/>
      <c r="B13" s="108" t="s">
        <v>183</v>
      </c>
      <c r="C13" s="108"/>
      <c r="D13" s="108"/>
      <c r="E13" s="108">
        <f t="shared" si="0"/>
        <v>0</v>
      </c>
      <c r="F13" s="108">
        <f t="shared" si="1"/>
        <v>0</v>
      </c>
      <c r="G13" s="108"/>
    </row>
    <row r="14" spans="1:53" s="113" customFormat="1">
      <c r="A14" s="481"/>
      <c r="B14" s="108" t="s">
        <v>15</v>
      </c>
      <c r="C14" s="108"/>
      <c r="D14" s="108"/>
      <c r="E14" s="108">
        <f t="shared" si="0"/>
        <v>0</v>
      </c>
      <c r="F14" s="108">
        <f t="shared" si="1"/>
        <v>0</v>
      </c>
      <c r="G14" s="108"/>
    </row>
    <row r="15" spans="1:53" s="113" customFormat="1">
      <c r="A15" s="481"/>
      <c r="B15" s="108" t="s">
        <v>16</v>
      </c>
      <c r="C15" s="108"/>
      <c r="D15" s="108"/>
      <c r="E15" s="108">
        <f t="shared" si="0"/>
        <v>0</v>
      </c>
      <c r="F15" s="108">
        <f t="shared" si="1"/>
        <v>0</v>
      </c>
      <c r="G15" s="108"/>
    </row>
    <row r="16" spans="1:53" s="113" customFormat="1">
      <c r="A16" s="481"/>
      <c r="B16" s="287" t="s">
        <v>367</v>
      </c>
      <c r="C16" s="108"/>
      <c r="D16" s="108"/>
      <c r="E16" s="108">
        <f t="shared" si="0"/>
        <v>0</v>
      </c>
      <c r="F16" s="108">
        <f t="shared" si="1"/>
        <v>0</v>
      </c>
      <c r="G16" s="108"/>
    </row>
    <row r="17" spans="1:53" s="113" customFormat="1">
      <c r="A17" s="481"/>
      <c r="B17" s="108" t="s">
        <v>368</v>
      </c>
      <c r="C17" s="108"/>
      <c r="D17" s="108"/>
      <c r="E17" s="108">
        <f t="shared" si="0"/>
        <v>0</v>
      </c>
      <c r="F17" s="108">
        <f t="shared" si="1"/>
        <v>0</v>
      </c>
      <c r="G17" s="108"/>
    </row>
    <row r="18" spans="1:53" s="480" customFormat="1">
      <c r="A18" s="481"/>
      <c r="B18" s="108" t="s">
        <v>17</v>
      </c>
      <c r="C18" s="108"/>
      <c r="D18" s="108"/>
      <c r="E18" s="108">
        <f t="shared" si="0"/>
        <v>0</v>
      </c>
      <c r="F18" s="108">
        <f t="shared" si="1"/>
        <v>0</v>
      </c>
      <c r="G18" s="108"/>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row>
    <row r="19" spans="1:53" s="113" customFormat="1">
      <c r="A19" s="481"/>
      <c r="B19" s="108" t="s">
        <v>18</v>
      </c>
      <c r="C19" s="108"/>
      <c r="D19" s="108"/>
      <c r="E19" s="108">
        <f t="shared" si="0"/>
        <v>0</v>
      </c>
      <c r="F19" s="108">
        <f t="shared" si="1"/>
        <v>0</v>
      </c>
      <c r="G19" s="108"/>
    </row>
    <row r="20" spans="1:53" s="113" customFormat="1">
      <c r="A20" s="478" t="s">
        <v>7</v>
      </c>
      <c r="B20" s="479" t="s">
        <v>19</v>
      </c>
      <c r="C20" s="479">
        <f>SUM(C21:C33)</f>
        <v>0</v>
      </c>
      <c r="D20" s="479">
        <f>SUM(D21:D32)</f>
        <v>0</v>
      </c>
      <c r="E20" s="479">
        <f t="shared" si="0"/>
        <v>0</v>
      </c>
      <c r="F20" s="479">
        <f t="shared" si="1"/>
        <v>0</v>
      </c>
      <c r="G20" s="479"/>
    </row>
    <row r="21" spans="1:53" s="113" customFormat="1" ht="21.75">
      <c r="A21" s="481"/>
      <c r="B21" s="108" t="s">
        <v>177</v>
      </c>
      <c r="C21" s="108"/>
      <c r="D21" s="108"/>
      <c r="E21" s="108">
        <f t="shared" si="0"/>
        <v>0</v>
      </c>
      <c r="F21" s="108">
        <f t="shared" si="1"/>
        <v>0</v>
      </c>
      <c r="G21" s="482"/>
    </row>
    <row r="22" spans="1:53" s="521" customFormat="1">
      <c r="A22" s="518"/>
      <c r="B22" s="519" t="s">
        <v>20</v>
      </c>
      <c r="C22" s="519"/>
      <c r="D22" s="519"/>
      <c r="E22" s="519">
        <f t="shared" si="0"/>
        <v>0</v>
      </c>
      <c r="F22" s="519">
        <f t="shared" si="1"/>
        <v>0</v>
      </c>
      <c r="G22" s="520"/>
    </row>
    <row r="23" spans="1:53" s="113" customFormat="1">
      <c r="A23" s="481"/>
      <c r="B23" s="108" t="s">
        <v>21</v>
      </c>
      <c r="C23" s="108"/>
      <c r="D23" s="108"/>
      <c r="E23" s="108">
        <f t="shared" si="0"/>
        <v>0</v>
      </c>
      <c r="F23" s="108">
        <f t="shared" si="1"/>
        <v>0</v>
      </c>
      <c r="G23" s="108"/>
    </row>
    <row r="24" spans="1:53" s="113" customFormat="1">
      <c r="A24" s="481"/>
      <c r="B24" s="108" t="s">
        <v>22</v>
      </c>
      <c r="C24" s="108"/>
      <c r="D24" s="108"/>
      <c r="E24" s="108">
        <f t="shared" si="0"/>
        <v>0</v>
      </c>
      <c r="F24" s="108">
        <f t="shared" si="1"/>
        <v>0</v>
      </c>
      <c r="G24" s="108"/>
    </row>
    <row r="25" spans="1:53" s="113" customFormat="1">
      <c r="A25" s="481"/>
      <c r="B25" s="108" t="s">
        <v>23</v>
      </c>
      <c r="C25" s="108"/>
      <c r="D25" s="108"/>
      <c r="E25" s="108">
        <f t="shared" si="0"/>
        <v>0</v>
      </c>
      <c r="F25" s="108">
        <f t="shared" si="1"/>
        <v>0</v>
      </c>
      <c r="G25" s="108"/>
    </row>
    <row r="26" spans="1:53" s="113" customFormat="1" ht="37.5">
      <c r="A26" s="481"/>
      <c r="B26" s="108" t="s">
        <v>24</v>
      </c>
      <c r="C26" s="108"/>
      <c r="D26" s="108"/>
      <c r="E26" s="108">
        <f t="shared" si="0"/>
        <v>0</v>
      </c>
      <c r="F26" s="108">
        <f t="shared" si="1"/>
        <v>0</v>
      </c>
      <c r="G26" s="162" t="s">
        <v>441</v>
      </c>
    </row>
    <row r="27" spans="1:53" s="113" customFormat="1" ht="37.5">
      <c r="A27" s="481"/>
      <c r="B27" s="108" t="s">
        <v>25</v>
      </c>
      <c r="C27" s="108"/>
      <c r="D27" s="108"/>
      <c r="E27" s="108">
        <f t="shared" si="0"/>
        <v>0</v>
      </c>
      <c r="F27" s="108">
        <f t="shared" si="1"/>
        <v>0</v>
      </c>
      <c r="G27" s="483" t="s">
        <v>442</v>
      </c>
    </row>
    <row r="28" spans="1:53" s="113" customFormat="1">
      <c r="A28" s="481"/>
      <c r="B28" s="108" t="s">
        <v>142</v>
      </c>
      <c r="C28" s="108"/>
      <c r="D28" s="108"/>
      <c r="E28" s="108">
        <f t="shared" si="0"/>
        <v>0</v>
      </c>
      <c r="F28" s="108">
        <f t="shared" si="1"/>
        <v>0</v>
      </c>
      <c r="G28" s="108"/>
    </row>
    <row r="29" spans="1:53" s="113" customFormat="1">
      <c r="A29" s="481"/>
      <c r="B29" s="108" t="s">
        <v>26</v>
      </c>
      <c r="C29" s="108"/>
      <c r="D29" s="108"/>
      <c r="E29" s="108">
        <f t="shared" si="0"/>
        <v>0</v>
      </c>
      <c r="F29" s="108">
        <f t="shared" si="1"/>
        <v>0</v>
      </c>
      <c r="G29" s="108"/>
    </row>
    <row r="30" spans="1:53" s="113" customFormat="1">
      <c r="A30" s="481"/>
      <c r="B30" s="108" t="s">
        <v>27</v>
      </c>
      <c r="C30" s="108"/>
      <c r="D30" s="108"/>
      <c r="E30" s="108">
        <f t="shared" si="0"/>
        <v>0</v>
      </c>
      <c r="F30" s="108">
        <f t="shared" si="1"/>
        <v>0</v>
      </c>
      <c r="G30" s="108"/>
    </row>
    <row r="31" spans="1:53" s="480" customFormat="1">
      <c r="A31" s="481"/>
      <c r="B31" s="108" t="s">
        <v>28</v>
      </c>
      <c r="C31" s="108"/>
      <c r="D31" s="108"/>
      <c r="E31" s="108">
        <f t="shared" si="0"/>
        <v>0</v>
      </c>
      <c r="F31" s="108">
        <f t="shared" si="1"/>
        <v>0</v>
      </c>
      <c r="G31" s="108"/>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row>
    <row r="32" spans="1:53" s="113" customFormat="1">
      <c r="A32" s="481"/>
      <c r="B32" s="108" t="s">
        <v>29</v>
      </c>
      <c r="C32" s="108"/>
      <c r="D32" s="108"/>
      <c r="E32" s="108">
        <f t="shared" si="0"/>
        <v>0</v>
      </c>
      <c r="F32" s="108">
        <f t="shared" si="1"/>
        <v>0</v>
      </c>
      <c r="G32" s="108"/>
    </row>
    <row r="33" spans="1:53" s="113" customFormat="1">
      <c r="A33" s="481"/>
      <c r="B33" s="7" t="s">
        <v>509</v>
      </c>
      <c r="C33" s="108"/>
      <c r="D33" s="108"/>
      <c r="E33" s="108">
        <f t="shared" ref="E33" si="2">+D33-C33</f>
        <v>0</v>
      </c>
      <c r="F33" s="108">
        <f t="shared" ref="F33" si="3">IFERROR(E33*100/C33,0)</f>
        <v>0</v>
      </c>
      <c r="G33" s="108"/>
    </row>
    <row r="34" spans="1:53" s="113" customFormat="1">
      <c r="A34" s="478" t="s">
        <v>284</v>
      </c>
      <c r="B34" s="479" t="s">
        <v>30</v>
      </c>
      <c r="C34" s="479">
        <f>SUM(C35:C48)</f>
        <v>0</v>
      </c>
      <c r="D34" s="479">
        <f>SUM(D35:D48)</f>
        <v>0</v>
      </c>
      <c r="E34" s="479">
        <f t="shared" si="0"/>
        <v>0</v>
      </c>
      <c r="F34" s="479">
        <f t="shared" si="1"/>
        <v>0</v>
      </c>
      <c r="G34" s="479"/>
    </row>
    <row r="35" spans="1:53" s="113" customFormat="1">
      <c r="A35" s="481"/>
      <c r="B35" s="108" t="s">
        <v>31</v>
      </c>
      <c r="C35" s="108"/>
      <c r="D35" s="108"/>
      <c r="E35" s="108">
        <f t="shared" si="0"/>
        <v>0</v>
      </c>
      <c r="F35" s="108">
        <f t="shared" si="1"/>
        <v>0</v>
      </c>
      <c r="G35" s="108"/>
    </row>
    <row r="36" spans="1:53" s="113" customFormat="1">
      <c r="A36" s="481"/>
      <c r="B36" s="108" t="s">
        <v>32</v>
      </c>
      <c r="C36" s="108"/>
      <c r="D36" s="108"/>
      <c r="E36" s="108">
        <f t="shared" si="0"/>
        <v>0</v>
      </c>
      <c r="F36" s="108">
        <f t="shared" si="1"/>
        <v>0</v>
      </c>
      <c r="G36" s="483"/>
    </row>
    <row r="37" spans="1:53" s="113" customFormat="1">
      <c r="A37" s="481"/>
      <c r="B37" s="108" t="s">
        <v>33</v>
      </c>
      <c r="C37" s="108"/>
      <c r="D37" s="108"/>
      <c r="E37" s="108">
        <f t="shared" si="0"/>
        <v>0</v>
      </c>
      <c r="F37" s="108">
        <f t="shared" si="1"/>
        <v>0</v>
      </c>
      <c r="G37" s="108"/>
    </row>
    <row r="38" spans="1:53" s="484" customFormat="1">
      <c r="A38" s="481"/>
      <c r="B38" s="108" t="s">
        <v>34</v>
      </c>
      <c r="C38" s="108"/>
      <c r="D38" s="108"/>
      <c r="E38" s="108">
        <f t="shared" si="0"/>
        <v>0</v>
      </c>
      <c r="F38" s="108">
        <f t="shared" si="1"/>
        <v>0</v>
      </c>
      <c r="G38" s="108"/>
    </row>
    <row r="39" spans="1:53" s="113" customFormat="1">
      <c r="A39" s="481"/>
      <c r="B39" s="108" t="s">
        <v>35</v>
      </c>
      <c r="C39" s="108"/>
      <c r="D39" s="108"/>
      <c r="E39" s="108">
        <f t="shared" si="0"/>
        <v>0</v>
      </c>
      <c r="F39" s="108">
        <f t="shared" si="1"/>
        <v>0</v>
      </c>
      <c r="G39" s="108"/>
    </row>
    <row r="40" spans="1:53" s="113" customFormat="1">
      <c r="A40" s="481"/>
      <c r="B40" s="108" t="s">
        <v>36</v>
      </c>
      <c r="C40" s="108"/>
      <c r="D40" s="108"/>
      <c r="E40" s="108">
        <f t="shared" si="0"/>
        <v>0</v>
      </c>
      <c r="F40" s="108">
        <f t="shared" si="1"/>
        <v>0</v>
      </c>
      <c r="G40" s="108"/>
    </row>
    <row r="41" spans="1:53" s="113" customFormat="1">
      <c r="A41" s="481"/>
      <c r="B41" s="108" t="s">
        <v>37</v>
      </c>
      <c r="C41" s="108"/>
      <c r="D41" s="108"/>
      <c r="E41" s="108">
        <f t="shared" si="0"/>
        <v>0</v>
      </c>
      <c r="F41" s="108">
        <f t="shared" si="1"/>
        <v>0</v>
      </c>
      <c r="G41" s="108"/>
    </row>
    <row r="42" spans="1:53" s="113" customFormat="1">
      <c r="A42" s="481"/>
      <c r="B42" s="108" t="s">
        <v>444</v>
      </c>
      <c r="C42" s="108"/>
      <c r="D42" s="108"/>
      <c r="E42" s="108">
        <f t="shared" si="0"/>
        <v>0</v>
      </c>
      <c r="F42" s="108">
        <f t="shared" si="1"/>
        <v>0</v>
      </c>
      <c r="G42" s="108"/>
    </row>
    <row r="43" spans="1:53" s="113" customFormat="1">
      <c r="A43" s="481"/>
      <c r="B43" s="108" t="s">
        <v>143</v>
      </c>
      <c r="C43" s="108"/>
      <c r="D43" s="108"/>
      <c r="E43" s="108">
        <f t="shared" si="0"/>
        <v>0</v>
      </c>
      <c r="F43" s="108">
        <f t="shared" si="1"/>
        <v>0</v>
      </c>
      <c r="G43" s="108"/>
    </row>
    <row r="44" spans="1:53" s="113" customFormat="1">
      <c r="A44" s="481"/>
      <c r="B44" s="108" t="s">
        <v>39</v>
      </c>
      <c r="C44" s="108"/>
      <c r="D44" s="108"/>
      <c r="E44" s="108">
        <f t="shared" si="0"/>
        <v>0</v>
      </c>
      <c r="F44" s="108">
        <f t="shared" si="1"/>
        <v>0</v>
      </c>
      <c r="G44" s="108"/>
    </row>
    <row r="45" spans="1:53" s="113" customFormat="1">
      <c r="A45" s="481"/>
      <c r="B45" s="108" t="s">
        <v>40</v>
      </c>
      <c r="C45" s="108"/>
      <c r="D45" s="108"/>
      <c r="E45" s="108">
        <f t="shared" si="0"/>
        <v>0</v>
      </c>
      <c r="F45" s="108">
        <f t="shared" si="1"/>
        <v>0</v>
      </c>
      <c r="G45" s="108"/>
    </row>
    <row r="46" spans="1:53" s="113" customFormat="1">
      <c r="A46" s="481"/>
      <c r="B46" s="108" t="s">
        <v>41</v>
      </c>
      <c r="C46" s="108"/>
      <c r="D46" s="108"/>
      <c r="E46" s="108">
        <f t="shared" si="0"/>
        <v>0</v>
      </c>
      <c r="F46" s="108">
        <f t="shared" si="1"/>
        <v>0</v>
      </c>
      <c r="G46" s="108"/>
    </row>
    <row r="47" spans="1:53" s="477" customFormat="1">
      <c r="A47" s="481"/>
      <c r="B47" s="108" t="s">
        <v>144</v>
      </c>
      <c r="C47" s="108"/>
      <c r="D47" s="108"/>
      <c r="E47" s="108">
        <f t="shared" si="0"/>
        <v>0</v>
      </c>
      <c r="F47" s="108">
        <f t="shared" si="1"/>
        <v>0</v>
      </c>
      <c r="G47" s="108"/>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row>
    <row r="48" spans="1:53" s="113" customFormat="1">
      <c r="A48" s="481"/>
      <c r="B48" s="108" t="s">
        <v>42</v>
      </c>
      <c r="C48" s="108"/>
      <c r="D48" s="108"/>
      <c r="E48" s="108">
        <f t="shared" si="0"/>
        <v>0</v>
      </c>
      <c r="F48" s="108">
        <f t="shared" si="1"/>
        <v>0</v>
      </c>
      <c r="G48" s="108"/>
    </row>
    <row r="49" spans="1:53" s="113" customFormat="1">
      <c r="A49" s="475" t="s">
        <v>8</v>
      </c>
      <c r="B49" s="476" t="s">
        <v>43</v>
      </c>
      <c r="C49" s="476">
        <f>SUM(C50:C54)</f>
        <v>0</v>
      </c>
      <c r="D49" s="476">
        <f>SUM(D50:D54)</f>
        <v>0</v>
      </c>
      <c r="E49" s="476">
        <f t="shared" si="0"/>
        <v>0</v>
      </c>
      <c r="F49" s="476">
        <f t="shared" si="1"/>
        <v>0</v>
      </c>
      <c r="G49" s="476"/>
    </row>
    <row r="50" spans="1:53" s="113" customFormat="1">
      <c r="A50" s="481"/>
      <c r="B50" s="108" t="s">
        <v>44</v>
      </c>
      <c r="C50" s="108"/>
      <c r="D50" s="108"/>
      <c r="E50" s="108">
        <f t="shared" si="0"/>
        <v>0</v>
      </c>
      <c r="F50" s="108">
        <f t="shared" si="1"/>
        <v>0</v>
      </c>
      <c r="G50" s="108"/>
    </row>
    <row r="51" spans="1:53" s="113" customFormat="1">
      <c r="A51" s="481"/>
      <c r="B51" s="108" t="s">
        <v>145</v>
      </c>
      <c r="C51" s="108"/>
      <c r="D51" s="108"/>
      <c r="E51" s="108">
        <f t="shared" si="0"/>
        <v>0</v>
      </c>
      <c r="F51" s="108">
        <f t="shared" si="1"/>
        <v>0</v>
      </c>
      <c r="G51" s="108"/>
    </row>
    <row r="52" spans="1:53" s="113" customFormat="1">
      <c r="A52" s="481"/>
      <c r="B52" s="108" t="s">
        <v>168</v>
      </c>
      <c r="C52" s="108"/>
      <c r="D52" s="108"/>
      <c r="E52" s="108">
        <f t="shared" ref="E52:E73" si="4">+D52-C52</f>
        <v>0</v>
      </c>
      <c r="F52" s="108">
        <f t="shared" si="1"/>
        <v>0</v>
      </c>
      <c r="G52" s="108"/>
    </row>
    <row r="53" spans="1:53" s="474" customFormat="1">
      <c r="A53" s="481"/>
      <c r="B53" s="108" t="s">
        <v>45</v>
      </c>
      <c r="C53" s="108"/>
      <c r="D53" s="108"/>
      <c r="E53" s="108">
        <f t="shared" si="4"/>
        <v>0</v>
      </c>
      <c r="F53" s="108">
        <f t="shared" si="1"/>
        <v>0</v>
      </c>
      <c r="G53" s="108"/>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4"/>
      <c r="AY53" s="464"/>
      <c r="AZ53" s="464"/>
      <c r="BA53" s="464"/>
    </row>
    <row r="54" spans="1:53" s="477" customFormat="1">
      <c r="A54" s="481"/>
      <c r="B54" s="108" t="s">
        <v>146</v>
      </c>
      <c r="C54" s="108"/>
      <c r="D54" s="108"/>
      <c r="E54" s="108">
        <f t="shared" si="4"/>
        <v>0</v>
      </c>
      <c r="F54" s="108">
        <f t="shared" si="1"/>
        <v>0</v>
      </c>
      <c r="G54" s="108"/>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4"/>
      <c r="AZ54" s="464"/>
      <c r="BA54" s="464"/>
    </row>
    <row r="55" spans="1:53" s="113" customFormat="1">
      <c r="A55" s="111" t="s">
        <v>285</v>
      </c>
      <c r="B55" s="109" t="s">
        <v>46</v>
      </c>
      <c r="C55" s="109">
        <f>+C56+C71</f>
        <v>0</v>
      </c>
      <c r="D55" s="109">
        <f>+D56+D71</f>
        <v>0</v>
      </c>
      <c r="E55" s="109">
        <f t="shared" si="4"/>
        <v>0</v>
      </c>
      <c r="F55" s="109">
        <f t="shared" si="1"/>
        <v>0</v>
      </c>
      <c r="G55" s="109"/>
    </row>
    <row r="56" spans="1:53" s="113" customFormat="1">
      <c r="A56" s="475" t="s">
        <v>286</v>
      </c>
      <c r="B56" s="476" t="s">
        <v>47</v>
      </c>
      <c r="C56" s="476">
        <f>SUM(C57:C70)</f>
        <v>0</v>
      </c>
      <c r="D56" s="476">
        <f>SUM(D57:D70)</f>
        <v>0</v>
      </c>
      <c r="E56" s="476">
        <f t="shared" si="4"/>
        <v>0</v>
      </c>
      <c r="F56" s="476">
        <f t="shared" si="1"/>
        <v>0</v>
      </c>
      <c r="G56" s="476"/>
    </row>
    <row r="57" spans="1:53" s="113" customFormat="1">
      <c r="A57" s="481"/>
      <c r="B57" s="108" t="s">
        <v>268</v>
      </c>
      <c r="C57" s="108"/>
      <c r="D57" s="108"/>
      <c r="E57" s="108">
        <f t="shared" si="4"/>
        <v>0</v>
      </c>
      <c r="F57" s="108">
        <f t="shared" si="1"/>
        <v>0</v>
      </c>
      <c r="G57" s="108"/>
    </row>
    <row r="58" spans="1:53" s="113" customFormat="1">
      <c r="A58" s="481"/>
      <c r="B58" s="108" t="s">
        <v>269</v>
      </c>
      <c r="C58" s="108"/>
      <c r="D58" s="108"/>
      <c r="E58" s="108">
        <f t="shared" si="4"/>
        <v>0</v>
      </c>
      <c r="F58" s="108">
        <f t="shared" si="1"/>
        <v>0</v>
      </c>
      <c r="G58" s="108"/>
    </row>
    <row r="59" spans="1:53" s="113" customFormat="1">
      <c r="A59" s="481"/>
      <c r="B59" s="108" t="s">
        <v>270</v>
      </c>
      <c r="C59" s="108"/>
      <c r="D59" s="108"/>
      <c r="E59" s="108">
        <f t="shared" si="4"/>
        <v>0</v>
      </c>
      <c r="F59" s="108">
        <f t="shared" si="1"/>
        <v>0</v>
      </c>
      <c r="G59" s="108"/>
    </row>
    <row r="60" spans="1:53" s="113" customFormat="1">
      <c r="A60" s="481"/>
      <c r="B60" s="108" t="s">
        <v>271</v>
      </c>
      <c r="C60" s="108"/>
      <c r="D60" s="108"/>
      <c r="E60" s="108">
        <f t="shared" si="4"/>
        <v>0</v>
      </c>
      <c r="F60" s="108">
        <f t="shared" si="1"/>
        <v>0</v>
      </c>
      <c r="G60" s="108"/>
    </row>
    <row r="61" spans="1:53" s="113" customFormat="1">
      <c r="A61" s="481"/>
      <c r="B61" s="108" t="s">
        <v>272</v>
      </c>
      <c r="C61" s="108"/>
      <c r="D61" s="108"/>
      <c r="E61" s="108">
        <f t="shared" si="4"/>
        <v>0</v>
      </c>
      <c r="F61" s="108">
        <f t="shared" si="1"/>
        <v>0</v>
      </c>
      <c r="G61" s="108"/>
    </row>
    <row r="62" spans="1:53" s="113" customFormat="1">
      <c r="A62" s="481"/>
      <c r="B62" s="108" t="s">
        <v>273</v>
      </c>
      <c r="C62" s="108"/>
      <c r="D62" s="108"/>
      <c r="E62" s="108">
        <f t="shared" si="4"/>
        <v>0</v>
      </c>
      <c r="F62" s="108">
        <f t="shared" si="1"/>
        <v>0</v>
      </c>
      <c r="G62" s="108"/>
    </row>
    <row r="63" spans="1:53" s="113" customFormat="1" ht="23.25">
      <c r="A63" s="481"/>
      <c r="B63" s="108" t="s">
        <v>274</v>
      </c>
      <c r="C63" s="108"/>
      <c r="D63" s="108"/>
      <c r="E63" s="108">
        <f t="shared" si="4"/>
        <v>0</v>
      </c>
      <c r="F63" s="108">
        <f t="shared" si="1"/>
        <v>0</v>
      </c>
      <c r="G63" s="485" t="s">
        <v>448</v>
      </c>
    </row>
    <row r="64" spans="1:53" s="113" customFormat="1">
      <c r="A64" s="481"/>
      <c r="B64" s="108" t="s">
        <v>275</v>
      </c>
      <c r="C64" s="108"/>
      <c r="D64" s="108"/>
      <c r="E64" s="108">
        <f t="shared" si="4"/>
        <v>0</v>
      </c>
      <c r="F64" s="108">
        <f t="shared" si="1"/>
        <v>0</v>
      </c>
      <c r="G64" s="108"/>
    </row>
    <row r="65" spans="1:53" s="113" customFormat="1">
      <c r="A65" s="481"/>
      <c r="B65" s="108" t="s">
        <v>276</v>
      </c>
      <c r="C65" s="108"/>
      <c r="D65" s="108"/>
      <c r="E65" s="108">
        <f t="shared" si="4"/>
        <v>0</v>
      </c>
      <c r="F65" s="108">
        <f t="shared" si="1"/>
        <v>0</v>
      </c>
      <c r="G65" s="108"/>
    </row>
    <row r="66" spans="1:53" s="477" customFormat="1">
      <c r="A66" s="481"/>
      <c r="B66" s="108" t="s">
        <v>277</v>
      </c>
      <c r="C66" s="108"/>
      <c r="D66" s="108"/>
      <c r="E66" s="108">
        <f t="shared" si="4"/>
        <v>0</v>
      </c>
      <c r="F66" s="108">
        <f t="shared" si="1"/>
        <v>0</v>
      </c>
      <c r="G66" s="108"/>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row>
    <row r="67" spans="1:53" s="477" customFormat="1">
      <c r="A67" s="481"/>
      <c r="B67" s="108" t="s">
        <v>278</v>
      </c>
      <c r="C67" s="108"/>
      <c r="D67" s="108"/>
      <c r="E67" s="108">
        <f t="shared" si="4"/>
        <v>0</v>
      </c>
      <c r="F67" s="108">
        <f t="shared" si="1"/>
        <v>0</v>
      </c>
      <c r="G67" s="108"/>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4"/>
      <c r="AZ67" s="464"/>
      <c r="BA67" s="464"/>
    </row>
    <row r="68" spans="1:53" s="477" customFormat="1">
      <c r="A68" s="481"/>
      <c r="B68" s="108" t="s">
        <v>279</v>
      </c>
      <c r="C68" s="108"/>
      <c r="D68" s="108"/>
      <c r="E68" s="108">
        <f t="shared" si="4"/>
        <v>0</v>
      </c>
      <c r="F68" s="108">
        <f t="shared" si="1"/>
        <v>0</v>
      </c>
      <c r="G68" s="108"/>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4"/>
      <c r="AY68" s="464"/>
      <c r="AZ68" s="464"/>
      <c r="BA68" s="464"/>
    </row>
    <row r="69" spans="1:53" s="477" customFormat="1" ht="37.5">
      <c r="A69" s="481"/>
      <c r="B69" s="151" t="s">
        <v>280</v>
      </c>
      <c r="C69" s="108"/>
      <c r="D69" s="108"/>
      <c r="E69" s="108">
        <f t="shared" si="4"/>
        <v>0</v>
      </c>
      <c r="F69" s="108">
        <f t="shared" si="1"/>
        <v>0</v>
      </c>
      <c r="G69" s="108"/>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464"/>
      <c r="BA69" s="464"/>
    </row>
    <row r="70" spans="1:53" s="474" customFormat="1">
      <c r="A70" s="481"/>
      <c r="B70" s="108" t="s">
        <v>281</v>
      </c>
      <c r="C70" s="108"/>
      <c r="D70" s="108"/>
      <c r="E70" s="108">
        <f t="shared" si="4"/>
        <v>0</v>
      </c>
      <c r="F70" s="108">
        <f t="shared" si="1"/>
        <v>0</v>
      </c>
      <c r="G70" s="108"/>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464"/>
      <c r="BA70" s="464"/>
    </row>
    <row r="71" spans="1:53" s="474" customFormat="1">
      <c r="A71" s="475" t="s">
        <v>287</v>
      </c>
      <c r="B71" s="476" t="s">
        <v>48</v>
      </c>
      <c r="C71" s="476"/>
      <c r="D71" s="476"/>
      <c r="E71" s="476">
        <f t="shared" si="4"/>
        <v>0</v>
      </c>
      <c r="F71" s="476">
        <f t="shared" si="1"/>
        <v>0</v>
      </c>
      <c r="G71" s="476"/>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row>
    <row r="72" spans="1:53" s="113" customFormat="1" ht="21">
      <c r="A72" s="111" t="s">
        <v>288</v>
      </c>
      <c r="B72" s="109" t="s">
        <v>140</v>
      </c>
      <c r="C72" s="109"/>
      <c r="D72" s="109"/>
      <c r="E72" s="109">
        <f t="shared" si="4"/>
        <v>0</v>
      </c>
      <c r="F72" s="109">
        <f t="shared" si="1"/>
        <v>0</v>
      </c>
      <c r="G72" s="486" t="s">
        <v>449</v>
      </c>
    </row>
    <row r="73" spans="1:53" s="113" customFormat="1" ht="60" customHeight="1">
      <c r="A73" s="111" t="s">
        <v>289</v>
      </c>
      <c r="B73" s="109" t="s">
        <v>141</v>
      </c>
      <c r="C73" s="109"/>
      <c r="D73" s="109"/>
      <c r="E73" s="109">
        <f t="shared" si="4"/>
        <v>0</v>
      </c>
      <c r="F73" s="109">
        <f t="shared" ref="F73" si="5">IFERROR(E73*100/C73,0)</f>
        <v>0</v>
      </c>
      <c r="G73" s="112" t="s">
        <v>493</v>
      </c>
    </row>
    <row r="74" spans="1:53">
      <c r="G74" s="4"/>
    </row>
    <row r="75" spans="1:53">
      <c r="G75" s="4"/>
    </row>
    <row r="76" spans="1:53">
      <c r="G76" s="4"/>
    </row>
    <row r="77" spans="1:53">
      <c r="G77" s="4"/>
    </row>
    <row r="78" spans="1:53">
      <c r="G78" s="4"/>
    </row>
    <row r="79" spans="1:53">
      <c r="G79" s="4"/>
    </row>
    <row r="80" spans="1:53">
      <c r="G80" s="4"/>
    </row>
    <row r="81" spans="7:7">
      <c r="G81" s="4"/>
    </row>
    <row r="82" spans="7:7">
      <c r="G82" s="4"/>
    </row>
    <row r="83" spans="7:7">
      <c r="G83" s="4"/>
    </row>
    <row r="84" spans="7:7">
      <c r="G84" s="4"/>
    </row>
    <row r="85" spans="7:7">
      <c r="G85" s="4"/>
    </row>
    <row r="86" spans="7:7">
      <c r="G86" s="4"/>
    </row>
    <row r="87" spans="7:7">
      <c r="G87" s="4"/>
    </row>
    <row r="88" spans="7:7">
      <c r="G88" s="4"/>
    </row>
    <row r="89" spans="7:7">
      <c r="G89" s="4"/>
    </row>
    <row r="90" spans="7:7">
      <c r="G90" s="4"/>
    </row>
    <row r="91" spans="7:7">
      <c r="G91" s="4"/>
    </row>
    <row r="92" spans="7:7">
      <c r="G92" s="4"/>
    </row>
    <row r="93" spans="7:7">
      <c r="G93" s="4"/>
    </row>
    <row r="94" spans="7:7">
      <c r="G94" s="4"/>
    </row>
    <row r="95" spans="7:7">
      <c r="G95" s="4"/>
    </row>
    <row r="96" spans="7:7">
      <c r="G96" s="4"/>
    </row>
    <row r="97" spans="7:7">
      <c r="G97" s="4"/>
    </row>
    <row r="98" spans="7:7">
      <c r="G98" s="4"/>
    </row>
    <row r="99" spans="7:7">
      <c r="G99" s="4"/>
    </row>
    <row r="100" spans="7:7">
      <c r="G100" s="4"/>
    </row>
    <row r="101" spans="7:7">
      <c r="G101" s="4"/>
    </row>
    <row r="102" spans="7:7">
      <c r="G102" s="4"/>
    </row>
    <row r="103" spans="7:7">
      <c r="G103" s="4"/>
    </row>
    <row r="104" spans="7:7">
      <c r="G104" s="4"/>
    </row>
    <row r="105" spans="7:7">
      <c r="G105" s="4"/>
    </row>
    <row r="106" spans="7:7">
      <c r="G106" s="4"/>
    </row>
    <row r="107" spans="7:7">
      <c r="G107" s="4"/>
    </row>
    <row r="108" spans="7:7">
      <c r="G108" s="4"/>
    </row>
    <row r="109" spans="7:7">
      <c r="G109" s="4"/>
    </row>
    <row r="110" spans="7:7">
      <c r="G110" s="4"/>
    </row>
    <row r="111" spans="7:7">
      <c r="G111" s="4"/>
    </row>
    <row r="112" spans="7:7">
      <c r="G112" s="4"/>
    </row>
    <row r="113" spans="7:7">
      <c r="G113" s="4"/>
    </row>
    <row r="114" spans="7:7">
      <c r="G114" s="4"/>
    </row>
    <row r="115" spans="7:7">
      <c r="G115" s="4"/>
    </row>
  </sheetData>
  <mergeCells count="4">
    <mergeCell ref="A7:B7"/>
    <mergeCell ref="A5:B6"/>
    <mergeCell ref="A2:G2"/>
    <mergeCell ref="A3:B3"/>
  </mergeCells>
  <phoneticPr fontId="0" type="noConversion"/>
  <printOptions horizontalCentered="1"/>
  <pageMargins left="9.0551180999999994E-2" right="0" top="0.53740157499999996" bottom="0.23622047244094499" header="0.39370078740157499" footer="0"/>
  <pageSetup paperSize="9" scale="60" fitToHeight="0" orientation="portrait" r:id="rId1"/>
  <headerFooter scaleWithDoc="0" alignWithMargins="0"/>
  <rowBreaks count="1" manualBreakCount="1">
    <brk id="5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300"/>
  <sheetViews>
    <sheetView workbookViewId="0">
      <pane xSplit="1" ySplit="5" topLeftCell="B6" activePane="bottomRight" state="frozen"/>
      <selection pane="topRight" activeCell="B1" sqref="B1"/>
      <selection pane="bottomLeft" activeCell="A6" sqref="A6"/>
      <selection pane="bottomRight" activeCell="F15" sqref="F15"/>
    </sheetView>
  </sheetViews>
  <sheetFormatPr defaultRowHeight="21"/>
  <cols>
    <col min="1" max="1" width="40.7109375" style="489" customWidth="1"/>
    <col min="2" max="2" width="14.42578125" style="489" customWidth="1"/>
    <col min="3" max="3" width="12.140625" style="399" bestFit="1" customWidth="1"/>
    <col min="4" max="4" width="13.5703125" style="490" bestFit="1" customWidth="1"/>
    <col min="5" max="5" width="15.85546875" style="490" customWidth="1"/>
    <col min="6" max="6" width="13.7109375" style="490" customWidth="1"/>
    <col min="7" max="7" width="12.140625" style="490" bestFit="1" customWidth="1"/>
    <col min="8" max="8" width="14.140625" style="490" customWidth="1"/>
    <col min="9" max="9" width="14.85546875" style="490" customWidth="1"/>
    <col min="10" max="10" width="20" style="490" customWidth="1"/>
    <col min="11" max="16384" width="9.140625" style="489"/>
  </cols>
  <sheetData>
    <row r="1" spans="1:10">
      <c r="A1" s="757" t="s">
        <v>426</v>
      </c>
      <c r="B1" s="757"/>
      <c r="C1" s="757"/>
      <c r="D1" s="757"/>
      <c r="E1" s="757"/>
      <c r="F1" s="757"/>
      <c r="G1" s="757"/>
      <c r="H1" s="757"/>
      <c r="I1" s="757"/>
      <c r="J1" s="757"/>
    </row>
    <row r="2" spans="1:10">
      <c r="I2" s="511"/>
      <c r="J2" s="511"/>
    </row>
    <row r="3" spans="1:10" s="491" customFormat="1" ht="21" customHeight="1">
      <c r="A3" s="761" t="s">
        <v>411</v>
      </c>
      <c r="B3" s="762" t="s">
        <v>422</v>
      </c>
      <c r="C3" s="762"/>
      <c r="D3" s="762"/>
      <c r="E3" s="762"/>
      <c r="F3" s="759" t="s">
        <v>421</v>
      </c>
      <c r="G3" s="759"/>
      <c r="H3" s="759"/>
      <c r="I3" s="759"/>
      <c r="J3" s="759" t="s">
        <v>59</v>
      </c>
    </row>
    <row r="4" spans="1:10" s="513" customFormat="1" ht="21.75" customHeight="1">
      <c r="A4" s="761"/>
      <c r="B4" s="512" t="s">
        <v>424</v>
      </c>
      <c r="C4" s="492" t="s">
        <v>420</v>
      </c>
      <c r="D4" s="493" t="s">
        <v>423</v>
      </c>
      <c r="E4" s="493" t="s">
        <v>49</v>
      </c>
      <c r="F4" s="512" t="s">
        <v>424</v>
      </c>
      <c r="G4" s="493" t="s">
        <v>420</v>
      </c>
      <c r="H4" s="493" t="s">
        <v>423</v>
      </c>
      <c r="I4" s="493" t="s">
        <v>49</v>
      </c>
      <c r="J4" s="759"/>
    </row>
    <row r="5" spans="1:10" s="491" customFormat="1" ht="21.75" thickBot="1">
      <c r="A5" s="503" t="s">
        <v>59</v>
      </c>
      <c r="B5" s="514"/>
      <c r="C5" s="504">
        <f>+C6+C9+C12+C15+C18+C20</f>
        <v>0</v>
      </c>
      <c r="D5" s="505"/>
      <c r="E5" s="505">
        <f>+E6+E9+E12+E15+E18+E20</f>
        <v>0</v>
      </c>
      <c r="F5" s="504"/>
      <c r="G5" s="504">
        <f>+G6+G9+G12+G15+G18+G20</f>
        <v>0</v>
      </c>
      <c r="H5" s="505"/>
      <c r="I5" s="505">
        <f>+I6+I9+I12+I15+I18+I20</f>
        <v>0</v>
      </c>
      <c r="J5" s="505">
        <f>+E5+I5</f>
        <v>0</v>
      </c>
    </row>
    <row r="6" spans="1:10" s="491" customFormat="1" ht="21.75" thickTop="1">
      <c r="A6" s="506" t="s">
        <v>412</v>
      </c>
      <c r="B6" s="506"/>
      <c r="C6" s="515">
        <f>+C7+C8</f>
        <v>0</v>
      </c>
      <c r="D6" s="516"/>
      <c r="E6" s="516">
        <f>+E7+E8</f>
        <v>0</v>
      </c>
      <c r="F6" s="515"/>
      <c r="G6" s="515">
        <f>+G7+G8</f>
        <v>0</v>
      </c>
      <c r="H6" s="516"/>
      <c r="I6" s="516">
        <f>+I7+I8</f>
        <v>0</v>
      </c>
      <c r="J6" s="516">
        <f>+E6+I6</f>
        <v>0</v>
      </c>
    </row>
    <row r="7" spans="1:10">
      <c r="A7" s="296" t="s">
        <v>413</v>
      </c>
      <c r="B7" s="296"/>
      <c r="C7" s="494"/>
      <c r="D7" s="410">
        <v>11900</v>
      </c>
      <c r="E7" s="410">
        <f>+C7*D7</f>
        <v>0</v>
      </c>
      <c r="F7" s="499"/>
      <c r="G7" s="499"/>
      <c r="H7" s="410">
        <v>69900</v>
      </c>
      <c r="I7" s="410">
        <f>+G7*H7</f>
        <v>0</v>
      </c>
      <c r="J7" s="410">
        <f>+E7+I7</f>
        <v>0</v>
      </c>
    </row>
    <row r="8" spans="1:10">
      <c r="A8" s="296" t="s">
        <v>414</v>
      </c>
      <c r="B8" s="296"/>
      <c r="C8" s="494"/>
      <c r="D8" s="410">
        <v>11100</v>
      </c>
      <c r="E8" s="410">
        <f>+C8*D8</f>
        <v>0</v>
      </c>
      <c r="F8" s="499"/>
      <c r="G8" s="499"/>
      <c r="H8" s="410">
        <v>67200</v>
      </c>
      <c r="I8" s="410">
        <f>+G8*H8</f>
        <v>0</v>
      </c>
      <c r="J8" s="410">
        <f t="shared" ref="J8:J21" si="0">+E8+I8</f>
        <v>0</v>
      </c>
    </row>
    <row r="9" spans="1:10" s="491" customFormat="1">
      <c r="A9" s="507" t="s">
        <v>415</v>
      </c>
      <c r="B9" s="507"/>
      <c r="C9" s="508">
        <f>+C10+C11</f>
        <v>0</v>
      </c>
      <c r="D9" s="509"/>
      <c r="E9" s="509">
        <f>+E10+E11</f>
        <v>0</v>
      </c>
      <c r="F9" s="508"/>
      <c r="G9" s="508">
        <f>+G10+G11</f>
        <v>0</v>
      </c>
      <c r="H9" s="509"/>
      <c r="I9" s="509">
        <f>+I10+I11</f>
        <v>0</v>
      </c>
      <c r="J9" s="509">
        <f>+E9+I9</f>
        <v>0</v>
      </c>
    </row>
    <row r="10" spans="1:10">
      <c r="A10" s="296" t="s">
        <v>413</v>
      </c>
      <c r="B10" s="296"/>
      <c r="C10" s="494"/>
      <c r="D10" s="410">
        <v>11700</v>
      </c>
      <c r="E10" s="410">
        <f>+C10*D10</f>
        <v>0</v>
      </c>
      <c r="F10" s="499"/>
      <c r="G10" s="499"/>
      <c r="H10" s="410">
        <v>80700</v>
      </c>
      <c r="I10" s="410">
        <f>+G10*H10</f>
        <v>0</v>
      </c>
      <c r="J10" s="410">
        <f t="shared" si="0"/>
        <v>0</v>
      </c>
    </row>
    <row r="11" spans="1:10">
      <c r="A11" s="296" t="s">
        <v>414</v>
      </c>
      <c r="B11" s="296"/>
      <c r="C11" s="494"/>
      <c r="D11" s="410">
        <v>11700</v>
      </c>
      <c r="E11" s="410">
        <f>+C11*D11</f>
        <v>0</v>
      </c>
      <c r="F11" s="499"/>
      <c r="G11" s="499"/>
      <c r="H11" s="410">
        <v>81300</v>
      </c>
      <c r="I11" s="410">
        <f>+G11*H11</f>
        <v>0</v>
      </c>
      <c r="J11" s="410">
        <f t="shared" si="0"/>
        <v>0</v>
      </c>
    </row>
    <row r="12" spans="1:10" s="491" customFormat="1">
      <c r="A12" s="507" t="s">
        <v>416</v>
      </c>
      <c r="B12" s="507"/>
      <c r="C12" s="508">
        <f>+C13+C14</f>
        <v>0</v>
      </c>
      <c r="D12" s="509"/>
      <c r="E12" s="509">
        <f>+E13+E14</f>
        <v>0</v>
      </c>
      <c r="F12" s="508"/>
      <c r="G12" s="508">
        <f>+G13+G14</f>
        <v>0</v>
      </c>
      <c r="H12" s="509"/>
      <c r="I12" s="509">
        <f>+I13+I14</f>
        <v>0</v>
      </c>
      <c r="J12" s="509">
        <f t="shared" si="0"/>
        <v>0</v>
      </c>
    </row>
    <row r="13" spans="1:10">
      <c r="A13" s="296" t="s">
        <v>413</v>
      </c>
      <c r="B13" s="296"/>
      <c r="C13" s="494"/>
      <c r="D13" s="410">
        <v>15200</v>
      </c>
      <c r="E13" s="410">
        <f>+C13*D13</f>
        <v>0</v>
      </c>
      <c r="F13" s="499"/>
      <c r="G13" s="499"/>
      <c r="H13" s="410">
        <v>82200</v>
      </c>
      <c r="I13" s="410">
        <f>+G13*H13</f>
        <v>0</v>
      </c>
      <c r="J13" s="410">
        <f t="shared" si="0"/>
        <v>0</v>
      </c>
    </row>
    <row r="14" spans="1:10">
      <c r="A14" s="296" t="s">
        <v>414</v>
      </c>
      <c r="B14" s="296"/>
      <c r="C14" s="494"/>
      <c r="D14" s="410">
        <v>12800</v>
      </c>
      <c r="E14" s="410">
        <f>+C14*D14</f>
        <v>0</v>
      </c>
      <c r="F14" s="499"/>
      <c r="G14" s="499"/>
      <c r="H14" s="410">
        <v>72700</v>
      </c>
      <c r="I14" s="410">
        <f>+G14*H14</f>
        <v>0</v>
      </c>
      <c r="J14" s="410">
        <f t="shared" si="0"/>
        <v>0</v>
      </c>
    </row>
    <row r="15" spans="1:10" s="491" customFormat="1" ht="42">
      <c r="A15" s="507" t="s">
        <v>417</v>
      </c>
      <c r="B15" s="507"/>
      <c r="C15" s="508">
        <f>+C16+C17</f>
        <v>0</v>
      </c>
      <c r="D15" s="509"/>
      <c r="E15" s="509">
        <f>+E16+E17</f>
        <v>0</v>
      </c>
      <c r="F15" s="508"/>
      <c r="G15" s="508">
        <f>+G16+G17</f>
        <v>0</v>
      </c>
      <c r="H15" s="509"/>
      <c r="I15" s="509">
        <f>+I16+I17</f>
        <v>0</v>
      </c>
      <c r="J15" s="509">
        <f t="shared" si="0"/>
        <v>0</v>
      </c>
    </row>
    <row r="16" spans="1:10">
      <c r="A16" s="296" t="s">
        <v>413</v>
      </c>
      <c r="B16" s="296"/>
      <c r="C16" s="494"/>
      <c r="D16" s="410">
        <v>16700</v>
      </c>
      <c r="E16" s="410">
        <f>+C16*D16</f>
        <v>0</v>
      </c>
      <c r="F16" s="499"/>
      <c r="G16" s="499"/>
      <c r="H16" s="410">
        <v>97800</v>
      </c>
      <c r="I16" s="410">
        <f>+G16*H16</f>
        <v>0</v>
      </c>
      <c r="J16" s="410">
        <f t="shared" si="0"/>
        <v>0</v>
      </c>
    </row>
    <row r="17" spans="1:10">
      <c r="A17" s="296" t="s">
        <v>414</v>
      </c>
      <c r="B17" s="296"/>
      <c r="C17" s="494"/>
      <c r="D17" s="410">
        <v>15300</v>
      </c>
      <c r="E17" s="410">
        <f>+C17*D17</f>
        <v>0</v>
      </c>
      <c r="F17" s="499"/>
      <c r="G17" s="499"/>
      <c r="H17" s="410">
        <v>96000</v>
      </c>
      <c r="I17" s="410">
        <f>+G17*H17</f>
        <v>0</v>
      </c>
      <c r="J17" s="410">
        <f t="shared" si="0"/>
        <v>0</v>
      </c>
    </row>
    <row r="18" spans="1:10" s="491" customFormat="1">
      <c r="A18" s="507" t="s">
        <v>418</v>
      </c>
      <c r="B18" s="507"/>
      <c r="C18" s="508">
        <f>+C19</f>
        <v>0</v>
      </c>
      <c r="D18" s="509"/>
      <c r="E18" s="509">
        <f>+E19</f>
        <v>0</v>
      </c>
      <c r="F18" s="508"/>
      <c r="G18" s="508">
        <f>+G19</f>
        <v>0</v>
      </c>
      <c r="H18" s="509"/>
      <c r="I18" s="509">
        <f>+I19</f>
        <v>0</v>
      </c>
      <c r="J18" s="509">
        <f t="shared" si="0"/>
        <v>0</v>
      </c>
    </row>
    <row r="19" spans="1:10">
      <c r="A19" s="296" t="s">
        <v>413</v>
      </c>
      <c r="B19" s="296"/>
      <c r="C19" s="494"/>
      <c r="D19" s="410">
        <v>3100</v>
      </c>
      <c r="E19" s="410">
        <f>+C19*D19</f>
        <v>0</v>
      </c>
      <c r="F19" s="499"/>
      <c r="G19" s="499"/>
      <c r="H19" s="410">
        <v>11700</v>
      </c>
      <c r="I19" s="410">
        <f>+G19*H19</f>
        <v>0</v>
      </c>
      <c r="J19" s="410">
        <f t="shared" si="0"/>
        <v>0</v>
      </c>
    </row>
    <row r="20" spans="1:10" s="491" customFormat="1">
      <c r="A20" s="507" t="s">
        <v>425</v>
      </c>
      <c r="B20" s="507"/>
      <c r="C20" s="508">
        <f>SUM(C21:C27)</f>
        <v>0</v>
      </c>
      <c r="D20" s="509"/>
      <c r="E20" s="509">
        <f>SUM(E21:E27)</f>
        <v>0</v>
      </c>
      <c r="F20" s="508"/>
      <c r="G20" s="508">
        <f>SUM(G21:G27)</f>
        <v>0</v>
      </c>
      <c r="H20" s="509"/>
      <c r="I20" s="509">
        <f>SUM(I21:I27)</f>
        <v>0</v>
      </c>
      <c r="J20" s="509">
        <f t="shared" si="0"/>
        <v>0</v>
      </c>
    </row>
    <row r="21" spans="1:10" s="497" customFormat="1">
      <c r="A21" s="296" t="s">
        <v>419</v>
      </c>
      <c r="B21" s="296"/>
      <c r="C21" s="494"/>
      <c r="D21" s="499"/>
      <c r="E21" s="499">
        <f>+C21*D21</f>
        <v>0</v>
      </c>
      <c r="F21" s="499"/>
      <c r="G21" s="499"/>
      <c r="H21" s="499"/>
      <c r="I21" s="499">
        <f>+G21*H21</f>
        <v>0</v>
      </c>
      <c r="J21" s="499">
        <f t="shared" si="0"/>
        <v>0</v>
      </c>
    </row>
    <row r="22" spans="1:10" s="497" customFormat="1">
      <c r="A22" s="517"/>
      <c r="B22" s="296"/>
      <c r="C22" s="494"/>
      <c r="D22" s="499"/>
      <c r="E22" s="499">
        <f t="shared" ref="E22:E27" si="1">+C22*D22</f>
        <v>0</v>
      </c>
      <c r="F22" s="499"/>
      <c r="G22" s="499"/>
      <c r="H22" s="499"/>
      <c r="I22" s="499">
        <f>+G22*H22</f>
        <v>0</v>
      </c>
      <c r="J22" s="499">
        <f>+E22+I22</f>
        <v>0</v>
      </c>
    </row>
    <row r="23" spans="1:10" s="497" customFormat="1">
      <c r="A23" s="296"/>
      <c r="B23" s="296"/>
      <c r="C23" s="494"/>
      <c r="D23" s="499"/>
      <c r="E23" s="499">
        <f t="shared" si="1"/>
        <v>0</v>
      </c>
      <c r="F23" s="499"/>
      <c r="G23" s="499"/>
      <c r="H23" s="499"/>
      <c r="I23" s="499">
        <f t="shared" ref="I23:I27" si="2">+G23*H23</f>
        <v>0</v>
      </c>
      <c r="J23" s="499">
        <f>+J18+J22</f>
        <v>0</v>
      </c>
    </row>
    <row r="24" spans="1:10" s="497" customFormat="1">
      <c r="A24" s="296"/>
      <c r="B24" s="296"/>
      <c r="C24" s="494"/>
      <c r="D24" s="499"/>
      <c r="E24" s="499">
        <f t="shared" si="1"/>
        <v>0</v>
      </c>
      <c r="F24" s="499"/>
      <c r="G24" s="499"/>
      <c r="H24" s="499"/>
      <c r="I24" s="499">
        <f t="shared" si="2"/>
        <v>0</v>
      </c>
      <c r="J24" s="499">
        <f>+J19+J23</f>
        <v>0</v>
      </c>
    </row>
    <row r="25" spans="1:10" s="497" customFormat="1">
      <c r="A25" s="296"/>
      <c r="B25" s="296"/>
      <c r="C25" s="494"/>
      <c r="D25" s="499"/>
      <c r="E25" s="499">
        <f t="shared" si="1"/>
        <v>0</v>
      </c>
      <c r="F25" s="499"/>
      <c r="G25" s="499"/>
      <c r="H25" s="499"/>
      <c r="I25" s="499">
        <f t="shared" si="2"/>
        <v>0</v>
      </c>
      <c r="J25" s="499">
        <f>+J20+J24</f>
        <v>0</v>
      </c>
    </row>
    <row r="26" spans="1:10" s="497" customFormat="1">
      <c r="A26" s="296"/>
      <c r="B26" s="296"/>
      <c r="C26" s="494"/>
      <c r="D26" s="499"/>
      <c r="E26" s="499">
        <f t="shared" si="1"/>
        <v>0</v>
      </c>
      <c r="F26" s="499"/>
      <c r="G26" s="499"/>
      <c r="H26" s="499"/>
      <c r="I26" s="499">
        <f t="shared" si="2"/>
        <v>0</v>
      </c>
      <c r="J26" s="499">
        <f>+J21+J25</f>
        <v>0</v>
      </c>
    </row>
    <row r="27" spans="1:10" s="497" customFormat="1">
      <c r="A27" s="495"/>
      <c r="B27" s="495"/>
      <c r="C27" s="496"/>
      <c r="D27" s="500"/>
      <c r="E27" s="500">
        <f t="shared" si="1"/>
        <v>0</v>
      </c>
      <c r="F27" s="500"/>
      <c r="G27" s="500"/>
      <c r="H27" s="500"/>
      <c r="I27" s="500">
        <f t="shared" si="2"/>
        <v>0</v>
      </c>
      <c r="J27" s="500">
        <f>+J22+J26</f>
        <v>0</v>
      </c>
    </row>
    <row r="28" spans="1:10" s="497" customFormat="1">
      <c r="C28" s="498"/>
      <c r="D28" s="501"/>
      <c r="E28" s="501"/>
      <c r="F28" s="501"/>
      <c r="G28" s="501"/>
      <c r="H28" s="501"/>
      <c r="I28" s="501"/>
      <c r="J28" s="501"/>
    </row>
    <row r="29" spans="1:10" s="502" customFormat="1">
      <c r="A29" s="760" t="s">
        <v>427</v>
      </c>
      <c r="B29" s="760"/>
      <c r="C29" s="760"/>
      <c r="D29" s="760"/>
      <c r="E29" s="760"/>
      <c r="F29" s="510"/>
      <c r="G29" s="510"/>
      <c r="H29" s="510"/>
      <c r="I29" s="510"/>
      <c r="J29" s="510"/>
    </row>
    <row r="30" spans="1:10" s="497" customFormat="1">
      <c r="A30" s="758" t="s">
        <v>431</v>
      </c>
      <c r="B30" s="758"/>
      <c r="C30" s="758"/>
      <c r="D30" s="758"/>
      <c r="E30" s="758"/>
      <c r="F30" s="758"/>
      <c r="G30" s="758"/>
      <c r="H30" s="758"/>
      <c r="I30" s="758"/>
      <c r="J30" s="758"/>
    </row>
    <row r="31" spans="1:10" s="497" customFormat="1">
      <c r="A31" s="497" t="s">
        <v>428</v>
      </c>
      <c r="C31" s="498"/>
      <c r="D31" s="501"/>
      <c r="E31" s="501"/>
      <c r="F31" s="501"/>
      <c r="G31" s="501"/>
      <c r="H31" s="501"/>
      <c r="I31" s="501"/>
      <c r="J31" s="501"/>
    </row>
    <row r="32" spans="1:10" s="497" customFormat="1">
      <c r="A32" s="758" t="s">
        <v>429</v>
      </c>
      <c r="B32" s="758"/>
      <c r="C32" s="758"/>
      <c r="D32" s="758"/>
      <c r="E32" s="758"/>
      <c r="F32" s="758"/>
      <c r="G32" s="758"/>
      <c r="H32" s="758"/>
      <c r="I32" s="758"/>
      <c r="J32" s="758"/>
    </row>
    <row r="33" spans="1:10" s="497" customFormat="1">
      <c r="A33" s="758" t="s">
        <v>430</v>
      </c>
      <c r="B33" s="758"/>
      <c r="C33" s="758"/>
      <c r="D33" s="758"/>
      <c r="E33" s="758"/>
      <c r="F33" s="758"/>
      <c r="G33" s="758"/>
      <c r="H33" s="758"/>
      <c r="I33" s="758"/>
      <c r="J33" s="758"/>
    </row>
    <row r="34" spans="1:10" s="497" customFormat="1">
      <c r="A34" s="758" t="s">
        <v>432</v>
      </c>
      <c r="B34" s="758"/>
      <c r="C34" s="758"/>
      <c r="D34" s="758"/>
      <c r="E34" s="758"/>
      <c r="F34" s="758"/>
      <c r="G34" s="758"/>
      <c r="H34" s="758"/>
      <c r="I34" s="758"/>
      <c r="J34" s="758"/>
    </row>
    <row r="35" spans="1:10" s="497" customFormat="1">
      <c r="A35" s="758" t="s">
        <v>433</v>
      </c>
      <c r="B35" s="758"/>
      <c r="C35" s="758"/>
      <c r="D35" s="758"/>
      <c r="E35" s="758"/>
      <c r="F35" s="758"/>
      <c r="G35" s="758"/>
      <c r="H35" s="758"/>
      <c r="I35" s="758"/>
      <c r="J35" s="758"/>
    </row>
    <row r="36" spans="1:10" s="497" customFormat="1">
      <c r="A36" s="758" t="s">
        <v>434</v>
      </c>
      <c r="B36" s="758"/>
      <c r="C36" s="758"/>
      <c r="D36" s="758"/>
      <c r="E36" s="758"/>
      <c r="F36" s="758"/>
      <c r="G36" s="758"/>
      <c r="H36" s="758"/>
      <c r="I36" s="758"/>
      <c r="J36" s="758"/>
    </row>
    <row r="37" spans="1:10" s="497" customFormat="1">
      <c r="A37" s="502" t="s">
        <v>435</v>
      </c>
      <c r="C37" s="498"/>
      <c r="D37" s="501"/>
      <c r="E37" s="501"/>
      <c r="F37" s="501"/>
      <c r="G37" s="501"/>
      <c r="H37" s="501"/>
      <c r="I37" s="501"/>
      <c r="J37" s="501"/>
    </row>
    <row r="38" spans="1:10" s="497" customFormat="1">
      <c r="A38" s="758" t="s">
        <v>436</v>
      </c>
      <c r="B38" s="758"/>
      <c r="C38" s="758"/>
      <c r="D38" s="758"/>
      <c r="E38" s="758"/>
      <c r="F38" s="758"/>
      <c r="G38" s="758"/>
      <c r="H38" s="758"/>
      <c r="I38" s="758"/>
      <c r="J38" s="758"/>
    </row>
    <row r="39" spans="1:10" s="497" customFormat="1">
      <c r="A39" s="758" t="s">
        <v>437</v>
      </c>
      <c r="B39" s="758"/>
      <c r="C39" s="758"/>
      <c r="D39" s="758"/>
      <c r="E39" s="758"/>
      <c r="F39" s="758"/>
      <c r="G39" s="758"/>
      <c r="H39" s="758"/>
      <c r="I39" s="758"/>
      <c r="J39" s="758"/>
    </row>
    <row r="40" spans="1:10" s="497" customFormat="1">
      <c r="A40" s="758" t="s">
        <v>438</v>
      </c>
      <c r="B40" s="758"/>
      <c r="C40" s="758"/>
      <c r="D40" s="758"/>
      <c r="E40" s="758"/>
      <c r="F40" s="758"/>
      <c r="G40" s="758"/>
      <c r="H40" s="758"/>
      <c r="I40" s="758"/>
      <c r="J40" s="758"/>
    </row>
    <row r="41" spans="1:10" s="497" customFormat="1">
      <c r="A41" s="758" t="s">
        <v>439</v>
      </c>
      <c r="B41" s="758"/>
      <c r="C41" s="758"/>
      <c r="D41" s="758"/>
      <c r="E41" s="758"/>
      <c r="F41" s="758"/>
      <c r="G41" s="758"/>
      <c r="H41" s="758"/>
      <c r="I41" s="758"/>
      <c r="J41" s="758"/>
    </row>
    <row r="42" spans="1:10" s="497" customFormat="1">
      <c r="C42" s="498"/>
      <c r="D42" s="501"/>
      <c r="E42" s="501"/>
      <c r="F42" s="501"/>
      <c r="G42" s="501"/>
      <c r="H42" s="501"/>
      <c r="I42" s="501"/>
      <c r="J42" s="501"/>
    </row>
    <row r="43" spans="1:10" s="497" customFormat="1">
      <c r="C43" s="498"/>
      <c r="D43" s="501"/>
      <c r="E43" s="501"/>
      <c r="F43" s="501"/>
      <c r="G43" s="501"/>
      <c r="H43" s="501"/>
      <c r="I43" s="501"/>
      <c r="J43" s="501"/>
    </row>
    <row r="44" spans="1:10" s="497" customFormat="1">
      <c r="C44" s="498"/>
      <c r="D44" s="501"/>
      <c r="E44" s="501"/>
      <c r="F44" s="501"/>
      <c r="G44" s="501"/>
      <c r="H44" s="501"/>
      <c r="I44" s="501"/>
      <c r="J44" s="501"/>
    </row>
    <row r="45" spans="1:10" s="497" customFormat="1">
      <c r="C45" s="498"/>
      <c r="D45" s="501"/>
      <c r="E45" s="501"/>
      <c r="F45" s="501"/>
      <c r="G45" s="501"/>
      <c r="H45" s="501"/>
      <c r="I45" s="501"/>
      <c r="J45" s="501"/>
    </row>
    <row r="46" spans="1:10" s="497" customFormat="1">
      <c r="C46" s="498"/>
      <c r="D46" s="501"/>
      <c r="E46" s="501"/>
      <c r="F46" s="501"/>
      <c r="G46" s="501"/>
      <c r="H46" s="501"/>
      <c r="I46" s="501"/>
      <c r="J46" s="501"/>
    </row>
    <row r="47" spans="1:10" s="497" customFormat="1">
      <c r="C47" s="498"/>
      <c r="D47" s="501"/>
      <c r="E47" s="501"/>
      <c r="F47" s="501"/>
      <c r="G47" s="501"/>
      <c r="H47" s="501"/>
      <c r="I47" s="501"/>
      <c r="J47" s="501"/>
    </row>
    <row r="48" spans="1:10" s="497" customFormat="1">
      <c r="C48" s="498"/>
      <c r="D48" s="501"/>
      <c r="E48" s="501"/>
      <c r="F48" s="501"/>
      <c r="G48" s="501"/>
      <c r="H48" s="501"/>
      <c r="I48" s="501"/>
      <c r="J48" s="501"/>
    </row>
    <row r="49" spans="3:10" s="497" customFormat="1">
      <c r="C49" s="498"/>
      <c r="D49" s="501"/>
      <c r="E49" s="501"/>
      <c r="F49" s="501"/>
      <c r="G49" s="501"/>
      <c r="H49" s="501"/>
      <c r="I49" s="501"/>
      <c r="J49" s="501"/>
    </row>
    <row r="50" spans="3:10" s="497" customFormat="1">
      <c r="C50" s="498"/>
      <c r="D50" s="501"/>
      <c r="E50" s="501"/>
      <c r="F50" s="501"/>
      <c r="G50" s="501"/>
      <c r="H50" s="501"/>
      <c r="I50" s="501"/>
      <c r="J50" s="501"/>
    </row>
    <row r="51" spans="3:10" s="497" customFormat="1">
      <c r="C51" s="498"/>
      <c r="D51" s="501"/>
      <c r="E51" s="501"/>
      <c r="F51" s="501"/>
      <c r="G51" s="501"/>
      <c r="H51" s="501"/>
      <c r="I51" s="501"/>
      <c r="J51" s="501"/>
    </row>
    <row r="52" spans="3:10" s="497" customFormat="1">
      <c r="C52" s="498"/>
      <c r="D52" s="501"/>
      <c r="E52" s="501"/>
      <c r="F52" s="501"/>
      <c r="G52" s="501"/>
      <c r="H52" s="501"/>
      <c r="I52" s="501"/>
      <c r="J52" s="501"/>
    </row>
    <row r="53" spans="3:10" s="497" customFormat="1">
      <c r="C53" s="498"/>
      <c r="D53" s="501"/>
      <c r="E53" s="501"/>
      <c r="F53" s="501"/>
      <c r="G53" s="501"/>
      <c r="H53" s="501"/>
      <c r="I53" s="501"/>
      <c r="J53" s="501"/>
    </row>
    <row r="54" spans="3:10" s="497" customFormat="1">
      <c r="C54" s="498"/>
      <c r="D54" s="501"/>
      <c r="E54" s="501"/>
      <c r="F54" s="501"/>
      <c r="G54" s="501"/>
      <c r="H54" s="501"/>
      <c r="I54" s="501"/>
      <c r="J54" s="501"/>
    </row>
    <row r="55" spans="3:10" s="497" customFormat="1">
      <c r="C55" s="498"/>
      <c r="D55" s="501"/>
      <c r="E55" s="501"/>
      <c r="F55" s="501"/>
      <c r="G55" s="501"/>
      <c r="H55" s="501"/>
      <c r="I55" s="501"/>
      <c r="J55" s="501"/>
    </row>
    <row r="56" spans="3:10" s="497" customFormat="1">
      <c r="C56" s="498"/>
      <c r="D56" s="501"/>
      <c r="E56" s="501"/>
      <c r="F56" s="501"/>
      <c r="G56" s="501"/>
      <c r="H56" s="501"/>
      <c r="I56" s="501"/>
      <c r="J56" s="501"/>
    </row>
    <row r="57" spans="3:10" s="497" customFormat="1">
      <c r="C57" s="498"/>
      <c r="D57" s="501"/>
      <c r="E57" s="501"/>
      <c r="F57" s="501"/>
      <c r="G57" s="501"/>
      <c r="H57" s="501"/>
      <c r="I57" s="501"/>
      <c r="J57" s="501"/>
    </row>
    <row r="58" spans="3:10" s="497" customFormat="1">
      <c r="C58" s="498"/>
      <c r="D58" s="501"/>
      <c r="E58" s="501"/>
      <c r="F58" s="501"/>
      <c r="G58" s="501"/>
      <c r="H58" s="501"/>
      <c r="I58" s="501"/>
      <c r="J58" s="501"/>
    </row>
    <row r="59" spans="3:10" s="497" customFormat="1">
      <c r="C59" s="498"/>
      <c r="D59" s="501"/>
      <c r="E59" s="501"/>
      <c r="F59" s="501"/>
      <c r="G59" s="501"/>
      <c r="H59" s="501"/>
      <c r="I59" s="501"/>
      <c r="J59" s="501"/>
    </row>
    <row r="60" spans="3:10" s="497" customFormat="1">
      <c r="C60" s="498"/>
      <c r="D60" s="501"/>
      <c r="E60" s="501"/>
      <c r="F60" s="501"/>
      <c r="G60" s="501"/>
      <c r="H60" s="501"/>
      <c r="I60" s="501"/>
      <c r="J60" s="501"/>
    </row>
    <row r="61" spans="3:10" s="497" customFormat="1">
      <c r="C61" s="498"/>
      <c r="D61" s="501"/>
      <c r="E61" s="501"/>
      <c r="F61" s="501"/>
      <c r="G61" s="501"/>
      <c r="H61" s="501"/>
      <c r="I61" s="501"/>
      <c r="J61" s="501"/>
    </row>
    <row r="62" spans="3:10" s="497" customFormat="1">
      <c r="C62" s="498"/>
      <c r="D62" s="501"/>
      <c r="E62" s="501"/>
      <c r="F62" s="501"/>
      <c r="G62" s="501"/>
      <c r="H62" s="501"/>
      <c r="I62" s="501"/>
      <c r="J62" s="501"/>
    </row>
    <row r="63" spans="3:10" s="497" customFormat="1">
      <c r="C63" s="498"/>
      <c r="D63" s="501"/>
      <c r="E63" s="501"/>
      <c r="F63" s="501"/>
      <c r="G63" s="501"/>
      <c r="H63" s="501"/>
      <c r="I63" s="501"/>
      <c r="J63" s="501"/>
    </row>
    <row r="64" spans="3:10" s="497" customFormat="1">
      <c r="C64" s="498"/>
      <c r="D64" s="501"/>
      <c r="E64" s="501"/>
      <c r="F64" s="501"/>
      <c r="G64" s="501"/>
      <c r="H64" s="501"/>
      <c r="I64" s="501"/>
      <c r="J64" s="501"/>
    </row>
    <row r="65" spans="3:10" s="497" customFormat="1">
      <c r="C65" s="498"/>
      <c r="D65" s="501"/>
      <c r="E65" s="501"/>
      <c r="F65" s="501"/>
      <c r="G65" s="501"/>
      <c r="H65" s="501"/>
      <c r="I65" s="501"/>
      <c r="J65" s="501"/>
    </row>
    <row r="66" spans="3:10" s="497" customFormat="1">
      <c r="C66" s="498"/>
      <c r="D66" s="501"/>
      <c r="E66" s="501"/>
      <c r="F66" s="501"/>
      <c r="G66" s="501"/>
      <c r="H66" s="501"/>
      <c r="I66" s="501"/>
      <c r="J66" s="501"/>
    </row>
    <row r="67" spans="3:10" s="497" customFormat="1">
      <c r="C67" s="498"/>
      <c r="D67" s="501"/>
      <c r="E67" s="501"/>
      <c r="F67" s="501"/>
      <c r="G67" s="501"/>
      <c r="H67" s="501"/>
      <c r="I67" s="501"/>
      <c r="J67" s="501"/>
    </row>
    <row r="68" spans="3:10" s="497" customFormat="1">
      <c r="C68" s="498"/>
      <c r="D68" s="501"/>
      <c r="E68" s="501"/>
      <c r="F68" s="501"/>
      <c r="G68" s="501"/>
      <c r="H68" s="501"/>
      <c r="I68" s="501"/>
      <c r="J68" s="501"/>
    </row>
    <row r="69" spans="3:10" s="497" customFormat="1">
      <c r="C69" s="498"/>
      <c r="D69" s="501"/>
      <c r="E69" s="501"/>
      <c r="F69" s="501"/>
      <c r="G69" s="501"/>
      <c r="H69" s="501"/>
      <c r="I69" s="501"/>
      <c r="J69" s="501"/>
    </row>
    <row r="70" spans="3:10" s="497" customFormat="1">
      <c r="C70" s="498"/>
      <c r="D70" s="501"/>
      <c r="E70" s="501"/>
      <c r="F70" s="501"/>
      <c r="G70" s="501"/>
      <c r="H70" s="501"/>
      <c r="I70" s="501"/>
      <c r="J70" s="501"/>
    </row>
    <row r="71" spans="3:10" s="497" customFormat="1">
      <c r="C71" s="498"/>
      <c r="D71" s="501"/>
      <c r="E71" s="501"/>
      <c r="F71" s="501"/>
      <c r="G71" s="501"/>
      <c r="H71" s="501"/>
      <c r="I71" s="501"/>
      <c r="J71" s="501"/>
    </row>
    <row r="72" spans="3:10" s="497" customFormat="1">
      <c r="C72" s="498"/>
      <c r="D72" s="501"/>
      <c r="E72" s="501"/>
      <c r="F72" s="501"/>
      <c r="G72" s="501"/>
      <c r="H72" s="501"/>
      <c r="I72" s="501"/>
      <c r="J72" s="501"/>
    </row>
    <row r="73" spans="3:10" s="497" customFormat="1">
      <c r="C73" s="498"/>
      <c r="D73" s="501"/>
      <c r="E73" s="501"/>
      <c r="F73" s="501"/>
      <c r="G73" s="501"/>
      <c r="H73" s="501"/>
      <c r="I73" s="501"/>
      <c r="J73" s="501"/>
    </row>
    <row r="74" spans="3:10" s="497" customFormat="1">
      <c r="C74" s="498"/>
      <c r="D74" s="501"/>
      <c r="E74" s="501"/>
      <c r="F74" s="501"/>
      <c r="G74" s="501"/>
      <c r="H74" s="501"/>
      <c r="I74" s="501"/>
      <c r="J74" s="501"/>
    </row>
    <row r="75" spans="3:10" s="497" customFormat="1">
      <c r="C75" s="498"/>
      <c r="D75" s="501"/>
      <c r="E75" s="501"/>
      <c r="F75" s="501"/>
      <c r="G75" s="501"/>
      <c r="H75" s="501"/>
      <c r="I75" s="501"/>
      <c r="J75" s="501"/>
    </row>
    <row r="76" spans="3:10" s="497" customFormat="1">
      <c r="C76" s="498"/>
      <c r="D76" s="501"/>
      <c r="E76" s="501"/>
      <c r="F76" s="501"/>
      <c r="G76" s="501"/>
      <c r="H76" s="501"/>
      <c r="I76" s="501"/>
      <c r="J76" s="501"/>
    </row>
    <row r="77" spans="3:10" s="497" customFormat="1">
      <c r="C77" s="498"/>
      <c r="D77" s="501"/>
      <c r="E77" s="501"/>
      <c r="F77" s="501"/>
      <c r="G77" s="501"/>
      <c r="H77" s="501"/>
      <c r="I77" s="501"/>
      <c r="J77" s="501"/>
    </row>
    <row r="78" spans="3:10" s="497" customFormat="1">
      <c r="C78" s="498"/>
      <c r="D78" s="501"/>
      <c r="E78" s="501"/>
      <c r="F78" s="501"/>
      <c r="G78" s="501"/>
      <c r="H78" s="501"/>
      <c r="I78" s="501"/>
      <c r="J78" s="501"/>
    </row>
    <row r="79" spans="3:10" s="497" customFormat="1">
      <c r="C79" s="498"/>
      <c r="D79" s="501"/>
      <c r="E79" s="501"/>
      <c r="F79" s="501"/>
      <c r="G79" s="501"/>
      <c r="H79" s="501"/>
      <c r="I79" s="501"/>
      <c r="J79" s="501"/>
    </row>
    <row r="80" spans="3:10" s="497" customFormat="1">
      <c r="C80" s="498"/>
      <c r="D80" s="501"/>
      <c r="E80" s="501"/>
      <c r="F80" s="501"/>
      <c r="G80" s="501"/>
      <c r="H80" s="501"/>
      <c r="I80" s="501"/>
      <c r="J80" s="501"/>
    </row>
    <row r="81" spans="3:10" s="497" customFormat="1">
      <c r="C81" s="498"/>
      <c r="D81" s="501"/>
      <c r="E81" s="501"/>
      <c r="F81" s="501"/>
      <c r="G81" s="501"/>
      <c r="H81" s="501"/>
      <c r="I81" s="501"/>
      <c r="J81" s="501"/>
    </row>
    <row r="82" spans="3:10" s="497" customFormat="1">
      <c r="C82" s="498"/>
      <c r="D82" s="501"/>
      <c r="E82" s="501"/>
      <c r="F82" s="501"/>
      <c r="G82" s="501"/>
      <c r="H82" s="501"/>
      <c r="I82" s="501"/>
      <c r="J82" s="501"/>
    </row>
    <row r="83" spans="3:10" s="497" customFormat="1">
      <c r="C83" s="498"/>
      <c r="D83" s="501"/>
      <c r="E83" s="501"/>
      <c r="F83" s="501"/>
      <c r="G83" s="501"/>
      <c r="H83" s="501"/>
      <c r="I83" s="501"/>
      <c r="J83" s="501"/>
    </row>
    <row r="84" spans="3:10" s="497" customFormat="1">
      <c r="C84" s="498"/>
      <c r="D84" s="501"/>
      <c r="E84" s="501"/>
      <c r="F84" s="501"/>
      <c r="G84" s="501"/>
      <c r="H84" s="501"/>
      <c r="I84" s="501"/>
      <c r="J84" s="501"/>
    </row>
    <row r="85" spans="3:10" s="497" customFormat="1">
      <c r="C85" s="498"/>
      <c r="D85" s="501"/>
      <c r="E85" s="501"/>
      <c r="F85" s="501"/>
      <c r="G85" s="501"/>
      <c r="H85" s="501"/>
      <c r="I85" s="501"/>
      <c r="J85" s="501"/>
    </row>
    <row r="86" spans="3:10" s="497" customFormat="1">
      <c r="C86" s="498"/>
      <c r="D86" s="501"/>
      <c r="E86" s="501"/>
      <c r="F86" s="501"/>
      <c r="G86" s="501"/>
      <c r="H86" s="501"/>
      <c r="I86" s="501"/>
      <c r="J86" s="501"/>
    </row>
    <row r="87" spans="3:10" s="497" customFormat="1">
      <c r="C87" s="498"/>
      <c r="D87" s="501"/>
      <c r="E87" s="501"/>
      <c r="F87" s="501"/>
      <c r="G87" s="501"/>
      <c r="H87" s="501"/>
      <c r="I87" s="501"/>
      <c r="J87" s="501"/>
    </row>
    <row r="88" spans="3:10" s="497" customFormat="1">
      <c r="C88" s="498"/>
      <c r="D88" s="501"/>
      <c r="E88" s="501"/>
      <c r="F88" s="501"/>
      <c r="G88" s="501"/>
      <c r="H88" s="501"/>
      <c r="I88" s="501"/>
      <c r="J88" s="501"/>
    </row>
    <row r="89" spans="3:10" s="497" customFormat="1">
      <c r="C89" s="498"/>
      <c r="D89" s="501"/>
      <c r="E89" s="501"/>
      <c r="F89" s="501"/>
      <c r="G89" s="501"/>
      <c r="H89" s="501"/>
      <c r="I89" s="501"/>
      <c r="J89" s="501"/>
    </row>
    <row r="90" spans="3:10" s="497" customFormat="1">
      <c r="C90" s="498"/>
      <c r="D90" s="501"/>
      <c r="E90" s="501"/>
      <c r="F90" s="501"/>
      <c r="G90" s="501"/>
      <c r="H90" s="501"/>
      <c r="I90" s="501"/>
      <c r="J90" s="501"/>
    </row>
    <row r="91" spans="3:10" s="497" customFormat="1">
      <c r="C91" s="498"/>
      <c r="D91" s="501"/>
      <c r="E91" s="501"/>
      <c r="F91" s="501"/>
      <c r="G91" s="501"/>
      <c r="H91" s="501"/>
      <c r="I91" s="501"/>
      <c r="J91" s="501"/>
    </row>
    <row r="92" spans="3:10" s="497" customFormat="1">
      <c r="C92" s="498"/>
      <c r="D92" s="501"/>
      <c r="E92" s="501"/>
      <c r="F92" s="501"/>
      <c r="G92" s="501"/>
      <c r="H92" s="501"/>
      <c r="I92" s="501"/>
      <c r="J92" s="501"/>
    </row>
    <row r="93" spans="3:10" s="497" customFormat="1">
      <c r="C93" s="498"/>
      <c r="D93" s="501"/>
      <c r="E93" s="501"/>
      <c r="F93" s="501"/>
      <c r="G93" s="501"/>
      <c r="H93" s="501"/>
      <c r="I93" s="501"/>
      <c r="J93" s="501"/>
    </row>
    <row r="94" spans="3:10" s="497" customFormat="1">
      <c r="C94" s="498"/>
      <c r="D94" s="501"/>
      <c r="E94" s="501"/>
      <c r="F94" s="501"/>
      <c r="G94" s="501"/>
      <c r="H94" s="501"/>
      <c r="I94" s="501"/>
      <c r="J94" s="501"/>
    </row>
    <row r="95" spans="3:10" s="497" customFormat="1">
      <c r="C95" s="498"/>
      <c r="D95" s="501"/>
      <c r="E95" s="501"/>
      <c r="F95" s="501"/>
      <c r="G95" s="501"/>
      <c r="H95" s="501"/>
      <c r="I95" s="501"/>
      <c r="J95" s="501"/>
    </row>
    <row r="96" spans="3:10" s="497" customFormat="1">
      <c r="C96" s="498"/>
      <c r="D96" s="501"/>
      <c r="E96" s="501"/>
      <c r="F96" s="501"/>
      <c r="G96" s="501"/>
      <c r="H96" s="501"/>
      <c r="I96" s="501"/>
      <c r="J96" s="501"/>
    </row>
    <row r="97" spans="3:10" s="497" customFormat="1">
      <c r="C97" s="498"/>
      <c r="D97" s="501"/>
      <c r="E97" s="501"/>
      <c r="F97" s="501"/>
      <c r="G97" s="501"/>
      <c r="H97" s="501"/>
      <c r="I97" s="501"/>
      <c r="J97" s="501"/>
    </row>
    <row r="98" spans="3:10" s="497" customFormat="1">
      <c r="C98" s="498"/>
      <c r="D98" s="501"/>
      <c r="E98" s="501"/>
      <c r="F98" s="501"/>
      <c r="G98" s="501"/>
      <c r="H98" s="501"/>
      <c r="I98" s="501"/>
      <c r="J98" s="501"/>
    </row>
    <row r="99" spans="3:10" s="497" customFormat="1">
      <c r="C99" s="498"/>
      <c r="D99" s="501"/>
      <c r="E99" s="501"/>
      <c r="F99" s="501"/>
      <c r="G99" s="501"/>
      <c r="H99" s="501"/>
      <c r="I99" s="501"/>
      <c r="J99" s="501"/>
    </row>
    <row r="100" spans="3:10" s="497" customFormat="1">
      <c r="C100" s="498"/>
      <c r="D100" s="501"/>
      <c r="E100" s="501"/>
      <c r="F100" s="501"/>
      <c r="G100" s="501"/>
      <c r="H100" s="501"/>
      <c r="I100" s="501"/>
      <c r="J100" s="501"/>
    </row>
    <row r="101" spans="3:10" s="497" customFormat="1">
      <c r="C101" s="498"/>
      <c r="D101" s="501"/>
      <c r="E101" s="501"/>
      <c r="F101" s="501"/>
      <c r="G101" s="501"/>
      <c r="H101" s="501"/>
      <c r="I101" s="501"/>
      <c r="J101" s="501"/>
    </row>
    <row r="102" spans="3:10" s="497" customFormat="1">
      <c r="C102" s="498"/>
      <c r="D102" s="501"/>
      <c r="E102" s="501"/>
      <c r="F102" s="501"/>
      <c r="G102" s="501"/>
      <c r="H102" s="501"/>
      <c r="I102" s="501"/>
      <c r="J102" s="501"/>
    </row>
    <row r="103" spans="3:10" s="497" customFormat="1">
      <c r="C103" s="498"/>
      <c r="D103" s="501"/>
      <c r="E103" s="501"/>
      <c r="F103" s="501"/>
      <c r="G103" s="501"/>
      <c r="H103" s="501"/>
      <c r="I103" s="501"/>
      <c r="J103" s="501"/>
    </row>
    <row r="104" spans="3:10" s="497" customFormat="1">
      <c r="C104" s="498"/>
      <c r="D104" s="501"/>
      <c r="E104" s="501"/>
      <c r="F104" s="501"/>
      <c r="G104" s="501"/>
      <c r="H104" s="501"/>
      <c r="I104" s="501"/>
      <c r="J104" s="501"/>
    </row>
    <row r="105" spans="3:10" s="497" customFormat="1">
      <c r="C105" s="498"/>
      <c r="D105" s="501"/>
      <c r="E105" s="501"/>
      <c r="F105" s="501"/>
      <c r="G105" s="501"/>
      <c r="H105" s="501"/>
      <c r="I105" s="501"/>
      <c r="J105" s="501"/>
    </row>
    <row r="106" spans="3:10" s="497" customFormat="1">
      <c r="C106" s="498"/>
      <c r="D106" s="501"/>
      <c r="E106" s="501"/>
      <c r="F106" s="501"/>
      <c r="G106" s="501"/>
      <c r="H106" s="501"/>
      <c r="I106" s="501"/>
      <c r="J106" s="501"/>
    </row>
    <row r="107" spans="3:10" s="497" customFormat="1">
      <c r="C107" s="498"/>
      <c r="D107" s="501"/>
      <c r="E107" s="501"/>
      <c r="F107" s="501"/>
      <c r="G107" s="501"/>
      <c r="H107" s="501"/>
      <c r="I107" s="501"/>
      <c r="J107" s="501"/>
    </row>
    <row r="108" spans="3:10" s="497" customFormat="1">
      <c r="C108" s="498"/>
      <c r="D108" s="501"/>
      <c r="E108" s="501"/>
      <c r="F108" s="501"/>
      <c r="G108" s="501"/>
      <c r="H108" s="501"/>
      <c r="I108" s="501"/>
      <c r="J108" s="501"/>
    </row>
    <row r="109" spans="3:10" s="497" customFormat="1">
      <c r="C109" s="498"/>
      <c r="D109" s="501"/>
      <c r="E109" s="501"/>
      <c r="F109" s="501"/>
      <c r="G109" s="501"/>
      <c r="H109" s="501"/>
      <c r="I109" s="501"/>
      <c r="J109" s="501"/>
    </row>
    <row r="110" spans="3:10" s="497" customFormat="1">
      <c r="C110" s="498"/>
      <c r="D110" s="501"/>
      <c r="E110" s="501"/>
      <c r="F110" s="501"/>
      <c r="G110" s="501"/>
      <c r="H110" s="501"/>
      <c r="I110" s="501"/>
      <c r="J110" s="501"/>
    </row>
    <row r="111" spans="3:10" s="497" customFormat="1">
      <c r="C111" s="498"/>
      <c r="D111" s="501"/>
      <c r="E111" s="501"/>
      <c r="F111" s="501"/>
      <c r="G111" s="501"/>
      <c r="H111" s="501"/>
      <c r="I111" s="501"/>
      <c r="J111" s="501"/>
    </row>
    <row r="112" spans="3:10" s="497" customFormat="1">
      <c r="C112" s="498"/>
      <c r="D112" s="501"/>
      <c r="E112" s="501"/>
      <c r="F112" s="501"/>
      <c r="G112" s="501"/>
      <c r="H112" s="501"/>
      <c r="I112" s="501"/>
      <c r="J112" s="501"/>
    </row>
    <row r="113" spans="3:10" s="497" customFormat="1">
      <c r="C113" s="498"/>
      <c r="D113" s="501"/>
      <c r="E113" s="501"/>
      <c r="F113" s="501"/>
      <c r="G113" s="501"/>
      <c r="H113" s="501"/>
      <c r="I113" s="501"/>
      <c r="J113" s="501"/>
    </row>
    <row r="114" spans="3:10" s="497" customFormat="1">
      <c r="C114" s="498"/>
      <c r="D114" s="501"/>
      <c r="E114" s="501"/>
      <c r="F114" s="501"/>
      <c r="G114" s="501"/>
      <c r="H114" s="501"/>
      <c r="I114" s="501"/>
      <c r="J114" s="501"/>
    </row>
    <row r="115" spans="3:10" s="497" customFormat="1">
      <c r="C115" s="498"/>
      <c r="D115" s="501"/>
      <c r="E115" s="501"/>
      <c r="F115" s="501"/>
      <c r="G115" s="501"/>
      <c r="H115" s="501"/>
      <c r="I115" s="501"/>
      <c r="J115" s="501"/>
    </row>
    <row r="116" spans="3:10" s="497" customFormat="1">
      <c r="C116" s="498"/>
      <c r="D116" s="501"/>
      <c r="E116" s="501"/>
      <c r="F116" s="501"/>
      <c r="G116" s="501"/>
      <c r="H116" s="501"/>
      <c r="I116" s="501"/>
      <c r="J116" s="501"/>
    </row>
    <row r="117" spans="3:10" s="497" customFormat="1">
      <c r="C117" s="498"/>
      <c r="D117" s="501"/>
      <c r="E117" s="501"/>
      <c r="F117" s="501"/>
      <c r="G117" s="501"/>
      <c r="H117" s="501"/>
      <c r="I117" s="501"/>
      <c r="J117" s="501"/>
    </row>
    <row r="118" spans="3:10" s="497" customFormat="1">
      <c r="C118" s="498"/>
      <c r="D118" s="501"/>
      <c r="E118" s="501"/>
      <c r="F118" s="501"/>
      <c r="G118" s="501"/>
      <c r="H118" s="501"/>
      <c r="I118" s="501"/>
      <c r="J118" s="501"/>
    </row>
    <row r="119" spans="3:10" s="497" customFormat="1">
      <c r="C119" s="498"/>
      <c r="D119" s="501"/>
      <c r="E119" s="501"/>
      <c r="F119" s="501"/>
      <c r="G119" s="501"/>
      <c r="H119" s="501"/>
      <c r="I119" s="501"/>
      <c r="J119" s="501"/>
    </row>
    <row r="120" spans="3:10" s="497" customFormat="1">
      <c r="C120" s="498"/>
      <c r="D120" s="501"/>
      <c r="E120" s="501"/>
      <c r="F120" s="501"/>
      <c r="G120" s="501"/>
      <c r="H120" s="501"/>
      <c r="I120" s="501"/>
      <c r="J120" s="501"/>
    </row>
    <row r="121" spans="3:10" s="497" customFormat="1">
      <c r="C121" s="498"/>
      <c r="D121" s="501"/>
      <c r="E121" s="501"/>
      <c r="F121" s="501"/>
      <c r="G121" s="501"/>
      <c r="H121" s="501"/>
      <c r="I121" s="501"/>
      <c r="J121" s="501"/>
    </row>
    <row r="122" spans="3:10" s="497" customFormat="1">
      <c r="C122" s="498"/>
      <c r="D122" s="501"/>
      <c r="E122" s="501"/>
      <c r="F122" s="501"/>
      <c r="G122" s="501"/>
      <c r="H122" s="501"/>
      <c r="I122" s="501"/>
      <c r="J122" s="501"/>
    </row>
    <row r="123" spans="3:10" s="497" customFormat="1">
      <c r="C123" s="498"/>
      <c r="D123" s="501"/>
      <c r="E123" s="501"/>
      <c r="F123" s="501"/>
      <c r="G123" s="501"/>
      <c r="H123" s="501"/>
      <c r="I123" s="501"/>
      <c r="J123" s="501"/>
    </row>
    <row r="124" spans="3:10" s="497" customFormat="1">
      <c r="C124" s="498"/>
      <c r="D124" s="501"/>
      <c r="E124" s="501"/>
      <c r="F124" s="501"/>
      <c r="G124" s="501"/>
      <c r="H124" s="501"/>
      <c r="I124" s="501"/>
      <c r="J124" s="501"/>
    </row>
    <row r="125" spans="3:10" s="497" customFormat="1">
      <c r="C125" s="498"/>
      <c r="D125" s="501"/>
      <c r="E125" s="501"/>
      <c r="F125" s="501"/>
      <c r="G125" s="501"/>
      <c r="H125" s="501"/>
      <c r="I125" s="501"/>
      <c r="J125" s="501"/>
    </row>
    <row r="126" spans="3:10" s="497" customFormat="1">
      <c r="C126" s="498"/>
      <c r="D126" s="501"/>
      <c r="E126" s="501"/>
      <c r="F126" s="501"/>
      <c r="G126" s="501"/>
      <c r="H126" s="501"/>
      <c r="I126" s="501"/>
      <c r="J126" s="501"/>
    </row>
    <row r="127" spans="3:10" s="497" customFormat="1">
      <c r="C127" s="498"/>
      <c r="D127" s="501"/>
      <c r="E127" s="501"/>
      <c r="F127" s="501"/>
      <c r="G127" s="501"/>
      <c r="H127" s="501"/>
      <c r="I127" s="501"/>
      <c r="J127" s="501"/>
    </row>
    <row r="128" spans="3:10" s="497" customFormat="1">
      <c r="C128" s="498"/>
      <c r="D128" s="501"/>
      <c r="E128" s="501"/>
      <c r="F128" s="501"/>
      <c r="G128" s="501"/>
      <c r="H128" s="501"/>
      <c r="I128" s="501"/>
      <c r="J128" s="501"/>
    </row>
    <row r="129" spans="3:10" s="497" customFormat="1">
      <c r="C129" s="498"/>
      <c r="D129" s="501"/>
      <c r="E129" s="501"/>
      <c r="F129" s="501"/>
      <c r="G129" s="501"/>
      <c r="H129" s="501"/>
      <c r="I129" s="501"/>
      <c r="J129" s="501"/>
    </row>
    <row r="130" spans="3:10" s="497" customFormat="1">
      <c r="C130" s="498"/>
      <c r="D130" s="501"/>
      <c r="E130" s="501"/>
      <c r="F130" s="501"/>
      <c r="G130" s="501"/>
      <c r="H130" s="501"/>
      <c r="I130" s="501"/>
      <c r="J130" s="501"/>
    </row>
    <row r="131" spans="3:10" s="497" customFormat="1">
      <c r="C131" s="498"/>
      <c r="D131" s="501"/>
      <c r="E131" s="501"/>
      <c r="F131" s="501"/>
      <c r="G131" s="501"/>
      <c r="H131" s="501"/>
      <c r="I131" s="501"/>
      <c r="J131" s="501"/>
    </row>
    <row r="132" spans="3:10" s="497" customFormat="1">
      <c r="C132" s="498"/>
      <c r="D132" s="501"/>
      <c r="E132" s="501"/>
      <c r="F132" s="501"/>
      <c r="G132" s="501"/>
      <c r="H132" s="501"/>
      <c r="I132" s="501"/>
      <c r="J132" s="501"/>
    </row>
    <row r="133" spans="3:10" s="497" customFormat="1">
      <c r="C133" s="498"/>
      <c r="D133" s="501"/>
      <c r="E133" s="501"/>
      <c r="F133" s="501"/>
      <c r="G133" s="501"/>
      <c r="H133" s="501"/>
      <c r="I133" s="501"/>
      <c r="J133" s="501"/>
    </row>
    <row r="134" spans="3:10" s="497" customFormat="1">
      <c r="C134" s="498"/>
      <c r="D134" s="501"/>
      <c r="E134" s="501"/>
      <c r="F134" s="501"/>
      <c r="G134" s="501"/>
      <c r="H134" s="501"/>
      <c r="I134" s="501"/>
      <c r="J134" s="501"/>
    </row>
    <row r="135" spans="3:10" s="497" customFormat="1">
      <c r="C135" s="498"/>
      <c r="D135" s="501"/>
      <c r="E135" s="501"/>
      <c r="F135" s="501"/>
      <c r="G135" s="501"/>
      <c r="H135" s="501"/>
      <c r="I135" s="501"/>
      <c r="J135" s="501"/>
    </row>
    <row r="136" spans="3:10" s="497" customFormat="1">
      <c r="C136" s="498"/>
      <c r="D136" s="501"/>
      <c r="E136" s="501"/>
      <c r="F136" s="501"/>
      <c r="G136" s="501"/>
      <c r="H136" s="501"/>
      <c r="I136" s="501"/>
      <c r="J136" s="501"/>
    </row>
    <row r="137" spans="3:10" s="497" customFormat="1">
      <c r="C137" s="498"/>
      <c r="D137" s="501"/>
      <c r="E137" s="501"/>
      <c r="F137" s="501"/>
      <c r="G137" s="501"/>
      <c r="H137" s="501"/>
      <c r="I137" s="501"/>
      <c r="J137" s="501"/>
    </row>
    <row r="138" spans="3:10" s="497" customFormat="1">
      <c r="C138" s="498"/>
      <c r="D138" s="501"/>
      <c r="E138" s="501"/>
      <c r="F138" s="501"/>
      <c r="G138" s="501"/>
      <c r="H138" s="501"/>
      <c r="I138" s="501"/>
      <c r="J138" s="501"/>
    </row>
    <row r="139" spans="3:10" s="497" customFormat="1">
      <c r="C139" s="498"/>
      <c r="D139" s="501"/>
      <c r="E139" s="501"/>
      <c r="F139" s="501"/>
      <c r="G139" s="501"/>
      <c r="H139" s="501"/>
      <c r="I139" s="501"/>
      <c r="J139" s="501"/>
    </row>
    <row r="140" spans="3:10" s="497" customFormat="1">
      <c r="C140" s="498"/>
      <c r="D140" s="501"/>
      <c r="E140" s="501"/>
      <c r="F140" s="501"/>
      <c r="G140" s="501"/>
      <c r="H140" s="501"/>
      <c r="I140" s="501"/>
      <c r="J140" s="501"/>
    </row>
    <row r="141" spans="3:10" s="497" customFormat="1">
      <c r="C141" s="498"/>
      <c r="D141" s="501"/>
      <c r="E141" s="501"/>
      <c r="F141" s="501"/>
      <c r="G141" s="501"/>
      <c r="H141" s="501"/>
      <c r="I141" s="501"/>
      <c r="J141" s="501"/>
    </row>
    <row r="142" spans="3:10" s="497" customFormat="1">
      <c r="C142" s="498"/>
      <c r="D142" s="501"/>
      <c r="E142" s="501"/>
      <c r="F142" s="501"/>
      <c r="G142" s="501"/>
      <c r="H142" s="501"/>
      <c r="I142" s="501"/>
      <c r="J142" s="501"/>
    </row>
    <row r="143" spans="3:10" s="497" customFormat="1">
      <c r="C143" s="498"/>
      <c r="D143" s="501"/>
      <c r="E143" s="501"/>
      <c r="F143" s="501"/>
      <c r="G143" s="501"/>
      <c r="H143" s="501"/>
      <c r="I143" s="501"/>
      <c r="J143" s="501"/>
    </row>
    <row r="144" spans="3:10" s="497" customFormat="1">
      <c r="C144" s="498"/>
      <c r="D144" s="501"/>
      <c r="E144" s="501"/>
      <c r="F144" s="501"/>
      <c r="G144" s="501"/>
      <c r="H144" s="501"/>
      <c r="I144" s="501"/>
      <c r="J144" s="501"/>
    </row>
    <row r="145" spans="3:10" s="497" customFormat="1">
      <c r="C145" s="498"/>
      <c r="D145" s="501"/>
      <c r="E145" s="501"/>
      <c r="F145" s="501"/>
      <c r="G145" s="501"/>
      <c r="H145" s="501"/>
      <c r="I145" s="501"/>
      <c r="J145" s="501"/>
    </row>
    <row r="146" spans="3:10" s="497" customFormat="1">
      <c r="C146" s="498"/>
      <c r="D146" s="501"/>
      <c r="E146" s="501"/>
      <c r="F146" s="501"/>
      <c r="G146" s="501"/>
      <c r="H146" s="501"/>
      <c r="I146" s="501"/>
      <c r="J146" s="501"/>
    </row>
    <row r="147" spans="3:10" s="497" customFormat="1">
      <c r="C147" s="498"/>
      <c r="D147" s="501"/>
      <c r="E147" s="501"/>
      <c r="F147" s="501"/>
      <c r="G147" s="501"/>
      <c r="H147" s="501"/>
      <c r="I147" s="501"/>
      <c r="J147" s="501"/>
    </row>
    <row r="148" spans="3:10" s="497" customFormat="1">
      <c r="C148" s="498"/>
      <c r="D148" s="501"/>
      <c r="E148" s="501"/>
      <c r="F148" s="501"/>
      <c r="G148" s="501"/>
      <c r="H148" s="501"/>
      <c r="I148" s="501"/>
      <c r="J148" s="501"/>
    </row>
    <row r="149" spans="3:10" s="497" customFormat="1">
      <c r="C149" s="498"/>
      <c r="D149" s="501"/>
      <c r="E149" s="501"/>
      <c r="F149" s="501"/>
      <c r="G149" s="501"/>
      <c r="H149" s="501"/>
      <c r="I149" s="501"/>
      <c r="J149" s="501"/>
    </row>
    <row r="150" spans="3:10" s="497" customFormat="1">
      <c r="C150" s="498"/>
      <c r="D150" s="501"/>
      <c r="E150" s="501"/>
      <c r="F150" s="501"/>
      <c r="G150" s="501"/>
      <c r="H150" s="501"/>
      <c r="I150" s="501"/>
      <c r="J150" s="501"/>
    </row>
    <row r="151" spans="3:10" s="497" customFormat="1">
      <c r="C151" s="498"/>
      <c r="D151" s="501"/>
      <c r="E151" s="501"/>
      <c r="F151" s="501"/>
      <c r="G151" s="501"/>
      <c r="H151" s="501"/>
      <c r="I151" s="501"/>
      <c r="J151" s="501"/>
    </row>
    <row r="152" spans="3:10" s="497" customFormat="1">
      <c r="C152" s="498"/>
      <c r="D152" s="501"/>
      <c r="E152" s="501"/>
      <c r="F152" s="501"/>
      <c r="G152" s="501"/>
      <c r="H152" s="501"/>
      <c r="I152" s="501"/>
      <c r="J152" s="501"/>
    </row>
    <row r="153" spans="3:10" s="497" customFormat="1">
      <c r="C153" s="498"/>
      <c r="D153" s="501"/>
      <c r="E153" s="501"/>
      <c r="F153" s="501"/>
      <c r="G153" s="501"/>
      <c r="H153" s="501"/>
      <c r="I153" s="501"/>
      <c r="J153" s="501"/>
    </row>
    <row r="154" spans="3:10" s="497" customFormat="1">
      <c r="C154" s="498"/>
      <c r="D154" s="501"/>
      <c r="E154" s="501"/>
      <c r="F154" s="501"/>
      <c r="G154" s="501"/>
      <c r="H154" s="501"/>
      <c r="I154" s="501"/>
      <c r="J154" s="501"/>
    </row>
    <row r="155" spans="3:10" s="497" customFormat="1">
      <c r="C155" s="498"/>
      <c r="D155" s="501"/>
      <c r="E155" s="501"/>
      <c r="F155" s="501"/>
      <c r="G155" s="501"/>
      <c r="H155" s="501"/>
      <c r="I155" s="501"/>
      <c r="J155" s="501"/>
    </row>
    <row r="156" spans="3:10" s="497" customFormat="1">
      <c r="C156" s="498"/>
      <c r="D156" s="501"/>
      <c r="E156" s="501"/>
      <c r="F156" s="501"/>
      <c r="G156" s="501"/>
      <c r="H156" s="501"/>
      <c r="I156" s="501"/>
      <c r="J156" s="501"/>
    </row>
    <row r="157" spans="3:10" s="497" customFormat="1">
      <c r="C157" s="498"/>
      <c r="D157" s="501"/>
      <c r="E157" s="501"/>
      <c r="F157" s="501"/>
      <c r="G157" s="501"/>
      <c r="H157" s="501"/>
      <c r="I157" s="501"/>
      <c r="J157" s="501"/>
    </row>
    <row r="158" spans="3:10" s="497" customFormat="1">
      <c r="C158" s="498"/>
      <c r="D158" s="501"/>
      <c r="E158" s="501"/>
      <c r="F158" s="501"/>
      <c r="G158" s="501"/>
      <c r="H158" s="501"/>
      <c r="I158" s="501"/>
      <c r="J158" s="501"/>
    </row>
    <row r="159" spans="3:10" s="497" customFormat="1">
      <c r="C159" s="498"/>
      <c r="D159" s="501"/>
      <c r="E159" s="501"/>
      <c r="F159" s="501"/>
      <c r="G159" s="501"/>
      <c r="H159" s="501"/>
      <c r="I159" s="501"/>
      <c r="J159" s="501"/>
    </row>
    <row r="160" spans="3:10" s="497" customFormat="1">
      <c r="C160" s="498"/>
      <c r="D160" s="501"/>
      <c r="E160" s="501"/>
      <c r="F160" s="501"/>
      <c r="G160" s="501"/>
      <c r="H160" s="501"/>
      <c r="I160" s="501"/>
      <c r="J160" s="501"/>
    </row>
    <row r="161" spans="3:10" s="497" customFormat="1">
      <c r="C161" s="498"/>
      <c r="D161" s="501"/>
      <c r="E161" s="501"/>
      <c r="F161" s="501"/>
      <c r="G161" s="501"/>
      <c r="H161" s="501"/>
      <c r="I161" s="501"/>
      <c r="J161" s="501"/>
    </row>
    <row r="162" spans="3:10" s="497" customFormat="1">
      <c r="C162" s="498"/>
      <c r="D162" s="501"/>
      <c r="E162" s="501"/>
      <c r="F162" s="501"/>
      <c r="G162" s="501"/>
      <c r="H162" s="501"/>
      <c r="I162" s="501"/>
      <c r="J162" s="501"/>
    </row>
    <row r="163" spans="3:10" s="497" customFormat="1">
      <c r="C163" s="498"/>
      <c r="D163" s="501"/>
      <c r="E163" s="501"/>
      <c r="F163" s="501"/>
      <c r="G163" s="501"/>
      <c r="H163" s="501"/>
      <c r="I163" s="501"/>
      <c r="J163" s="501"/>
    </row>
    <row r="164" spans="3:10" s="497" customFormat="1">
      <c r="C164" s="498"/>
      <c r="D164" s="501"/>
      <c r="E164" s="501"/>
      <c r="F164" s="501"/>
      <c r="G164" s="501"/>
      <c r="H164" s="501"/>
      <c r="I164" s="501"/>
      <c r="J164" s="501"/>
    </row>
    <row r="165" spans="3:10" s="497" customFormat="1">
      <c r="C165" s="498"/>
      <c r="D165" s="501"/>
      <c r="E165" s="501"/>
      <c r="F165" s="501"/>
      <c r="G165" s="501"/>
      <c r="H165" s="501"/>
      <c r="I165" s="501"/>
      <c r="J165" s="501"/>
    </row>
    <row r="166" spans="3:10" s="497" customFormat="1">
      <c r="C166" s="498"/>
      <c r="D166" s="501"/>
      <c r="E166" s="501"/>
      <c r="F166" s="501"/>
      <c r="G166" s="501"/>
      <c r="H166" s="501"/>
      <c r="I166" s="501"/>
      <c r="J166" s="501"/>
    </row>
    <row r="167" spans="3:10" s="497" customFormat="1">
      <c r="C167" s="498"/>
      <c r="D167" s="501"/>
      <c r="E167" s="501"/>
      <c r="F167" s="501"/>
      <c r="G167" s="501"/>
      <c r="H167" s="501"/>
      <c r="I167" s="501"/>
      <c r="J167" s="501"/>
    </row>
    <row r="168" spans="3:10" s="497" customFormat="1">
      <c r="C168" s="498"/>
      <c r="D168" s="501"/>
      <c r="E168" s="501"/>
      <c r="F168" s="501"/>
      <c r="G168" s="501"/>
      <c r="H168" s="501"/>
      <c r="I168" s="501"/>
      <c r="J168" s="501"/>
    </row>
    <row r="169" spans="3:10" s="497" customFormat="1">
      <c r="C169" s="498"/>
      <c r="D169" s="501"/>
      <c r="E169" s="501"/>
      <c r="F169" s="501"/>
      <c r="G169" s="501"/>
      <c r="H169" s="501"/>
      <c r="I169" s="501"/>
      <c r="J169" s="501"/>
    </row>
    <row r="170" spans="3:10" s="497" customFormat="1">
      <c r="C170" s="498"/>
      <c r="D170" s="501"/>
      <c r="E170" s="501"/>
      <c r="F170" s="501"/>
      <c r="G170" s="501"/>
      <c r="H170" s="501"/>
      <c r="I170" s="501"/>
      <c r="J170" s="501"/>
    </row>
    <row r="171" spans="3:10" s="497" customFormat="1">
      <c r="C171" s="498"/>
      <c r="D171" s="501"/>
      <c r="E171" s="501"/>
      <c r="F171" s="501"/>
      <c r="G171" s="501"/>
      <c r="H171" s="501"/>
      <c r="I171" s="501"/>
      <c r="J171" s="501"/>
    </row>
    <row r="172" spans="3:10" s="497" customFormat="1">
      <c r="C172" s="498"/>
      <c r="D172" s="501"/>
      <c r="E172" s="501"/>
      <c r="F172" s="501"/>
      <c r="G172" s="501"/>
      <c r="H172" s="501"/>
      <c r="I172" s="501"/>
      <c r="J172" s="501"/>
    </row>
    <row r="173" spans="3:10" s="497" customFormat="1">
      <c r="C173" s="498"/>
      <c r="D173" s="501"/>
      <c r="E173" s="501"/>
      <c r="F173" s="501"/>
      <c r="G173" s="501"/>
      <c r="H173" s="501"/>
      <c r="I173" s="501"/>
      <c r="J173" s="501"/>
    </row>
    <row r="174" spans="3:10" s="497" customFormat="1">
      <c r="C174" s="498"/>
      <c r="D174" s="501"/>
      <c r="E174" s="501"/>
      <c r="F174" s="501"/>
      <c r="G174" s="501"/>
      <c r="H174" s="501"/>
      <c r="I174" s="501"/>
      <c r="J174" s="501"/>
    </row>
    <row r="175" spans="3:10" s="497" customFormat="1">
      <c r="C175" s="498"/>
      <c r="D175" s="501"/>
      <c r="E175" s="501"/>
      <c r="F175" s="501"/>
      <c r="G175" s="501"/>
      <c r="H175" s="501"/>
      <c r="I175" s="501"/>
      <c r="J175" s="501"/>
    </row>
    <row r="176" spans="3:10" s="497" customFormat="1">
      <c r="C176" s="498"/>
      <c r="D176" s="501"/>
      <c r="E176" s="501"/>
      <c r="F176" s="501"/>
      <c r="G176" s="501"/>
      <c r="H176" s="501"/>
      <c r="I176" s="501"/>
      <c r="J176" s="501"/>
    </row>
    <row r="177" spans="3:10" s="497" customFormat="1">
      <c r="C177" s="498"/>
      <c r="D177" s="501"/>
      <c r="E177" s="501"/>
      <c r="F177" s="501"/>
      <c r="G177" s="501"/>
      <c r="H177" s="501"/>
      <c r="I177" s="501"/>
      <c r="J177" s="501"/>
    </row>
    <row r="178" spans="3:10" s="497" customFormat="1">
      <c r="C178" s="498"/>
      <c r="D178" s="501"/>
      <c r="E178" s="501"/>
      <c r="F178" s="501"/>
      <c r="G178" s="501"/>
      <c r="H178" s="501"/>
      <c r="I178" s="501"/>
      <c r="J178" s="501"/>
    </row>
    <row r="179" spans="3:10" s="497" customFormat="1">
      <c r="C179" s="498"/>
      <c r="D179" s="501"/>
      <c r="E179" s="501"/>
      <c r="F179" s="501"/>
      <c r="G179" s="501"/>
      <c r="H179" s="501"/>
      <c r="I179" s="501"/>
      <c r="J179" s="501"/>
    </row>
    <row r="180" spans="3:10" s="497" customFormat="1">
      <c r="C180" s="498"/>
      <c r="D180" s="501"/>
      <c r="E180" s="501"/>
      <c r="F180" s="501"/>
      <c r="G180" s="501"/>
      <c r="H180" s="501"/>
      <c r="I180" s="501"/>
      <c r="J180" s="501"/>
    </row>
    <row r="181" spans="3:10" s="497" customFormat="1">
      <c r="C181" s="498"/>
      <c r="D181" s="501"/>
      <c r="E181" s="501"/>
      <c r="F181" s="501"/>
      <c r="G181" s="501"/>
      <c r="H181" s="501"/>
      <c r="I181" s="501"/>
      <c r="J181" s="501"/>
    </row>
    <row r="182" spans="3:10" s="497" customFormat="1">
      <c r="C182" s="498"/>
      <c r="D182" s="501"/>
      <c r="E182" s="501"/>
      <c r="F182" s="501"/>
      <c r="G182" s="501"/>
      <c r="H182" s="501"/>
      <c r="I182" s="501"/>
      <c r="J182" s="501"/>
    </row>
    <row r="183" spans="3:10" s="497" customFormat="1">
      <c r="C183" s="498"/>
      <c r="D183" s="501"/>
      <c r="E183" s="501"/>
      <c r="F183" s="501"/>
      <c r="G183" s="501"/>
      <c r="H183" s="501"/>
      <c r="I183" s="501"/>
      <c r="J183" s="501"/>
    </row>
    <row r="184" spans="3:10" s="497" customFormat="1">
      <c r="C184" s="498"/>
      <c r="D184" s="501"/>
      <c r="E184" s="501"/>
      <c r="F184" s="501"/>
      <c r="G184" s="501"/>
      <c r="H184" s="501"/>
      <c r="I184" s="501"/>
      <c r="J184" s="501"/>
    </row>
    <row r="185" spans="3:10" s="497" customFormat="1">
      <c r="C185" s="498"/>
      <c r="D185" s="501"/>
      <c r="E185" s="501"/>
      <c r="F185" s="501"/>
      <c r="G185" s="501"/>
      <c r="H185" s="501"/>
      <c r="I185" s="501"/>
      <c r="J185" s="501"/>
    </row>
    <row r="186" spans="3:10" s="497" customFormat="1">
      <c r="C186" s="498"/>
      <c r="D186" s="501"/>
      <c r="E186" s="501"/>
      <c r="F186" s="501"/>
      <c r="G186" s="501"/>
      <c r="H186" s="501"/>
      <c r="I186" s="501"/>
      <c r="J186" s="501"/>
    </row>
    <row r="187" spans="3:10" s="497" customFormat="1">
      <c r="C187" s="498"/>
      <c r="D187" s="501"/>
      <c r="E187" s="501"/>
      <c r="F187" s="501"/>
      <c r="G187" s="501"/>
      <c r="H187" s="501"/>
      <c r="I187" s="501"/>
      <c r="J187" s="501"/>
    </row>
    <row r="188" spans="3:10" s="497" customFormat="1">
      <c r="C188" s="498"/>
      <c r="D188" s="501"/>
      <c r="E188" s="501"/>
      <c r="F188" s="501"/>
      <c r="G188" s="501"/>
      <c r="H188" s="501"/>
      <c r="I188" s="501"/>
      <c r="J188" s="501"/>
    </row>
    <row r="189" spans="3:10" s="497" customFormat="1">
      <c r="C189" s="498"/>
      <c r="D189" s="501"/>
      <c r="E189" s="501"/>
      <c r="F189" s="501"/>
      <c r="G189" s="501"/>
      <c r="H189" s="501"/>
      <c r="I189" s="501"/>
      <c r="J189" s="501"/>
    </row>
    <row r="190" spans="3:10" s="497" customFormat="1">
      <c r="C190" s="498"/>
      <c r="D190" s="501"/>
      <c r="E190" s="501"/>
      <c r="F190" s="501"/>
      <c r="G190" s="501"/>
      <c r="H190" s="501"/>
      <c r="I190" s="501"/>
      <c r="J190" s="501"/>
    </row>
    <row r="191" spans="3:10" s="497" customFormat="1">
      <c r="C191" s="498"/>
      <c r="D191" s="501"/>
      <c r="E191" s="501"/>
      <c r="F191" s="501"/>
      <c r="G191" s="501"/>
      <c r="H191" s="501"/>
      <c r="I191" s="501"/>
      <c r="J191" s="501"/>
    </row>
    <row r="192" spans="3:10" s="497" customFormat="1">
      <c r="C192" s="498"/>
      <c r="D192" s="501"/>
      <c r="E192" s="501"/>
      <c r="F192" s="501"/>
      <c r="G192" s="501"/>
      <c r="H192" s="501"/>
      <c r="I192" s="501"/>
      <c r="J192" s="501"/>
    </row>
    <row r="193" spans="3:10" s="497" customFormat="1">
      <c r="C193" s="498"/>
      <c r="D193" s="501"/>
      <c r="E193" s="501"/>
      <c r="F193" s="501"/>
      <c r="G193" s="501"/>
      <c r="H193" s="501"/>
      <c r="I193" s="501"/>
      <c r="J193" s="501"/>
    </row>
    <row r="194" spans="3:10" s="497" customFormat="1">
      <c r="C194" s="498"/>
      <c r="D194" s="501"/>
      <c r="E194" s="501"/>
      <c r="F194" s="501"/>
      <c r="G194" s="501"/>
      <c r="H194" s="501"/>
      <c r="I194" s="501"/>
      <c r="J194" s="501"/>
    </row>
    <row r="195" spans="3:10" s="497" customFormat="1">
      <c r="C195" s="498"/>
      <c r="D195" s="501"/>
      <c r="E195" s="501"/>
      <c r="F195" s="501"/>
      <c r="G195" s="501"/>
      <c r="H195" s="501"/>
      <c r="I195" s="501"/>
      <c r="J195" s="501"/>
    </row>
    <row r="196" spans="3:10" s="497" customFormat="1">
      <c r="C196" s="498"/>
      <c r="D196" s="501"/>
      <c r="E196" s="501"/>
      <c r="F196" s="501"/>
      <c r="G196" s="501"/>
      <c r="H196" s="501"/>
      <c r="I196" s="501"/>
      <c r="J196" s="501"/>
    </row>
    <row r="197" spans="3:10" s="497" customFormat="1">
      <c r="C197" s="498"/>
      <c r="D197" s="501"/>
      <c r="E197" s="501"/>
      <c r="F197" s="501"/>
      <c r="G197" s="501"/>
      <c r="H197" s="501"/>
      <c r="I197" s="501"/>
      <c r="J197" s="501"/>
    </row>
    <row r="198" spans="3:10" s="497" customFormat="1">
      <c r="C198" s="498"/>
      <c r="D198" s="501"/>
      <c r="E198" s="501"/>
      <c r="F198" s="501"/>
      <c r="G198" s="501"/>
      <c r="H198" s="501"/>
      <c r="I198" s="501"/>
      <c r="J198" s="501"/>
    </row>
    <row r="199" spans="3:10" s="497" customFormat="1">
      <c r="C199" s="498"/>
      <c r="D199" s="501"/>
      <c r="E199" s="501"/>
      <c r="F199" s="501"/>
      <c r="G199" s="501"/>
      <c r="H199" s="501"/>
      <c r="I199" s="501"/>
      <c r="J199" s="501"/>
    </row>
    <row r="200" spans="3:10" s="497" customFormat="1">
      <c r="C200" s="498"/>
      <c r="D200" s="501"/>
      <c r="E200" s="501"/>
      <c r="F200" s="501"/>
      <c r="G200" s="501"/>
      <c r="H200" s="501"/>
      <c r="I200" s="501"/>
      <c r="J200" s="501"/>
    </row>
    <row r="201" spans="3:10" s="497" customFormat="1">
      <c r="C201" s="498"/>
      <c r="D201" s="501"/>
      <c r="E201" s="501"/>
      <c r="F201" s="501"/>
      <c r="G201" s="501"/>
      <c r="H201" s="501"/>
      <c r="I201" s="501"/>
      <c r="J201" s="501"/>
    </row>
    <row r="202" spans="3:10" s="497" customFormat="1">
      <c r="C202" s="498"/>
      <c r="D202" s="501"/>
      <c r="E202" s="501"/>
      <c r="F202" s="501"/>
      <c r="G202" s="501"/>
      <c r="H202" s="501"/>
      <c r="I202" s="501"/>
      <c r="J202" s="501"/>
    </row>
    <row r="203" spans="3:10" s="497" customFormat="1">
      <c r="C203" s="498"/>
      <c r="D203" s="501"/>
      <c r="E203" s="501"/>
      <c r="F203" s="501"/>
      <c r="G203" s="501"/>
      <c r="H203" s="501"/>
      <c r="I203" s="501"/>
      <c r="J203" s="501"/>
    </row>
    <row r="204" spans="3:10" s="497" customFormat="1">
      <c r="C204" s="498"/>
      <c r="D204" s="501"/>
      <c r="E204" s="501"/>
      <c r="F204" s="501"/>
      <c r="G204" s="501"/>
      <c r="H204" s="501"/>
      <c r="I204" s="501"/>
      <c r="J204" s="501"/>
    </row>
    <row r="205" spans="3:10" s="497" customFormat="1">
      <c r="C205" s="498"/>
      <c r="D205" s="501"/>
      <c r="E205" s="501"/>
      <c r="F205" s="501"/>
      <c r="G205" s="501"/>
      <c r="H205" s="501"/>
      <c r="I205" s="501"/>
      <c r="J205" s="501"/>
    </row>
    <row r="206" spans="3:10" s="497" customFormat="1">
      <c r="C206" s="498"/>
      <c r="D206" s="501"/>
      <c r="E206" s="501"/>
      <c r="F206" s="501"/>
      <c r="G206" s="501"/>
      <c r="H206" s="501"/>
      <c r="I206" s="501"/>
      <c r="J206" s="501"/>
    </row>
    <row r="207" spans="3:10" s="497" customFormat="1">
      <c r="C207" s="498"/>
      <c r="D207" s="501"/>
      <c r="E207" s="501"/>
      <c r="F207" s="501"/>
      <c r="G207" s="501"/>
      <c r="H207" s="501"/>
      <c r="I207" s="501"/>
      <c r="J207" s="501"/>
    </row>
    <row r="208" spans="3:10" s="497" customFormat="1">
      <c r="C208" s="498"/>
      <c r="D208" s="501"/>
      <c r="E208" s="501"/>
      <c r="F208" s="501"/>
      <c r="G208" s="501"/>
      <c r="H208" s="501"/>
      <c r="I208" s="501"/>
      <c r="J208" s="501"/>
    </row>
    <row r="209" spans="3:10" s="497" customFormat="1">
      <c r="C209" s="498"/>
      <c r="D209" s="501"/>
      <c r="E209" s="501"/>
      <c r="F209" s="501"/>
      <c r="G209" s="501"/>
      <c r="H209" s="501"/>
      <c r="I209" s="501"/>
      <c r="J209" s="501"/>
    </row>
    <row r="210" spans="3:10" s="497" customFormat="1">
      <c r="C210" s="498"/>
      <c r="D210" s="501"/>
      <c r="E210" s="501"/>
      <c r="F210" s="501"/>
      <c r="G210" s="501"/>
      <c r="H210" s="501"/>
      <c r="I210" s="501"/>
      <c r="J210" s="501"/>
    </row>
    <row r="211" spans="3:10" s="497" customFormat="1">
      <c r="C211" s="498"/>
      <c r="D211" s="501"/>
      <c r="E211" s="501"/>
      <c r="F211" s="501"/>
      <c r="G211" s="501"/>
      <c r="H211" s="501"/>
      <c r="I211" s="501"/>
      <c r="J211" s="501"/>
    </row>
    <row r="212" spans="3:10" s="497" customFormat="1">
      <c r="C212" s="498"/>
      <c r="D212" s="501"/>
      <c r="E212" s="501"/>
      <c r="F212" s="501"/>
      <c r="G212" s="501"/>
      <c r="H212" s="501"/>
      <c r="I212" s="501"/>
      <c r="J212" s="501"/>
    </row>
    <row r="213" spans="3:10" s="497" customFormat="1">
      <c r="C213" s="498"/>
      <c r="D213" s="501"/>
      <c r="E213" s="501"/>
      <c r="F213" s="501"/>
      <c r="G213" s="501"/>
      <c r="H213" s="501"/>
      <c r="I213" s="501"/>
      <c r="J213" s="501"/>
    </row>
    <row r="214" spans="3:10" s="497" customFormat="1">
      <c r="C214" s="498"/>
      <c r="D214" s="501"/>
      <c r="E214" s="501"/>
      <c r="F214" s="501"/>
      <c r="G214" s="501"/>
      <c r="H214" s="501"/>
      <c r="I214" s="501"/>
      <c r="J214" s="501"/>
    </row>
    <row r="215" spans="3:10" s="497" customFormat="1">
      <c r="C215" s="498"/>
      <c r="D215" s="501"/>
      <c r="E215" s="501"/>
      <c r="F215" s="501"/>
      <c r="G215" s="501"/>
      <c r="H215" s="501"/>
      <c r="I215" s="501"/>
      <c r="J215" s="501"/>
    </row>
    <row r="216" spans="3:10" s="497" customFormat="1">
      <c r="C216" s="498"/>
      <c r="D216" s="501"/>
      <c r="E216" s="501"/>
      <c r="F216" s="501"/>
      <c r="G216" s="501"/>
      <c r="H216" s="501"/>
      <c r="I216" s="501"/>
      <c r="J216" s="501"/>
    </row>
    <row r="217" spans="3:10" s="497" customFormat="1">
      <c r="C217" s="498"/>
      <c r="D217" s="501"/>
      <c r="E217" s="501"/>
      <c r="F217" s="501"/>
      <c r="G217" s="501"/>
      <c r="H217" s="501"/>
      <c r="I217" s="501"/>
      <c r="J217" s="501"/>
    </row>
    <row r="218" spans="3:10" s="497" customFormat="1">
      <c r="C218" s="498"/>
      <c r="D218" s="501"/>
      <c r="E218" s="501"/>
      <c r="F218" s="501"/>
      <c r="G218" s="501"/>
      <c r="H218" s="501"/>
      <c r="I218" s="501"/>
      <c r="J218" s="501"/>
    </row>
    <row r="219" spans="3:10" s="497" customFormat="1">
      <c r="C219" s="498"/>
      <c r="D219" s="501"/>
      <c r="E219" s="501"/>
      <c r="F219" s="501"/>
      <c r="G219" s="501"/>
      <c r="H219" s="501"/>
      <c r="I219" s="501"/>
      <c r="J219" s="501"/>
    </row>
    <row r="220" spans="3:10" s="497" customFormat="1">
      <c r="C220" s="498"/>
      <c r="D220" s="501"/>
      <c r="E220" s="501"/>
      <c r="F220" s="501"/>
      <c r="G220" s="501"/>
      <c r="H220" s="501"/>
      <c r="I220" s="501"/>
      <c r="J220" s="501"/>
    </row>
    <row r="221" spans="3:10" s="497" customFormat="1">
      <c r="C221" s="498"/>
      <c r="D221" s="501"/>
      <c r="E221" s="501"/>
      <c r="F221" s="501"/>
      <c r="G221" s="501"/>
      <c r="H221" s="501"/>
      <c r="I221" s="501"/>
      <c r="J221" s="501"/>
    </row>
    <row r="222" spans="3:10" s="497" customFormat="1">
      <c r="C222" s="498"/>
      <c r="D222" s="501"/>
      <c r="E222" s="501"/>
      <c r="F222" s="501"/>
      <c r="G222" s="501"/>
      <c r="H222" s="501"/>
      <c r="I222" s="501"/>
      <c r="J222" s="501"/>
    </row>
    <row r="223" spans="3:10" s="497" customFormat="1">
      <c r="C223" s="498"/>
      <c r="D223" s="501"/>
      <c r="E223" s="501"/>
      <c r="F223" s="501"/>
      <c r="G223" s="501"/>
      <c r="H223" s="501"/>
      <c r="I223" s="501"/>
      <c r="J223" s="501"/>
    </row>
    <row r="224" spans="3:10" s="497" customFormat="1">
      <c r="C224" s="498"/>
      <c r="D224" s="501"/>
      <c r="E224" s="501"/>
      <c r="F224" s="501"/>
      <c r="G224" s="501"/>
      <c r="H224" s="501"/>
      <c r="I224" s="501"/>
      <c r="J224" s="501"/>
    </row>
    <row r="225" spans="3:10" s="497" customFormat="1">
      <c r="C225" s="498"/>
      <c r="D225" s="501"/>
      <c r="E225" s="501"/>
      <c r="F225" s="501"/>
      <c r="G225" s="501"/>
      <c r="H225" s="501"/>
      <c r="I225" s="501"/>
      <c r="J225" s="501"/>
    </row>
    <row r="226" spans="3:10" s="497" customFormat="1">
      <c r="C226" s="498"/>
      <c r="D226" s="501"/>
      <c r="E226" s="501"/>
      <c r="F226" s="501"/>
      <c r="G226" s="501"/>
      <c r="H226" s="501"/>
      <c r="I226" s="501"/>
      <c r="J226" s="501"/>
    </row>
    <row r="227" spans="3:10" s="497" customFormat="1">
      <c r="C227" s="498"/>
      <c r="D227" s="501"/>
      <c r="E227" s="501"/>
      <c r="F227" s="501"/>
      <c r="G227" s="501"/>
      <c r="H227" s="501"/>
      <c r="I227" s="501"/>
      <c r="J227" s="501"/>
    </row>
    <row r="228" spans="3:10" s="497" customFormat="1">
      <c r="C228" s="498"/>
      <c r="D228" s="501"/>
      <c r="E228" s="501"/>
      <c r="F228" s="501"/>
      <c r="G228" s="501"/>
      <c r="H228" s="501"/>
      <c r="I228" s="501"/>
      <c r="J228" s="501"/>
    </row>
    <row r="229" spans="3:10" s="497" customFormat="1">
      <c r="C229" s="498"/>
      <c r="D229" s="501"/>
      <c r="E229" s="501"/>
      <c r="F229" s="501"/>
      <c r="G229" s="501"/>
      <c r="H229" s="501"/>
      <c r="I229" s="501"/>
      <c r="J229" s="501"/>
    </row>
    <row r="230" spans="3:10" s="497" customFormat="1">
      <c r="C230" s="498"/>
      <c r="D230" s="501"/>
      <c r="E230" s="501"/>
      <c r="F230" s="501"/>
      <c r="G230" s="501"/>
      <c r="H230" s="501"/>
      <c r="I230" s="501"/>
      <c r="J230" s="501"/>
    </row>
    <row r="231" spans="3:10" s="497" customFormat="1">
      <c r="C231" s="498"/>
      <c r="D231" s="501"/>
      <c r="E231" s="501"/>
      <c r="F231" s="501"/>
      <c r="G231" s="501"/>
      <c r="H231" s="501"/>
      <c r="I231" s="501"/>
      <c r="J231" s="501"/>
    </row>
    <row r="232" spans="3:10" s="497" customFormat="1">
      <c r="C232" s="498"/>
      <c r="D232" s="501"/>
      <c r="E232" s="501"/>
      <c r="F232" s="501"/>
      <c r="G232" s="501"/>
      <c r="H232" s="501"/>
      <c r="I232" s="501"/>
      <c r="J232" s="501"/>
    </row>
    <row r="233" spans="3:10" s="497" customFormat="1">
      <c r="C233" s="498"/>
      <c r="D233" s="501"/>
      <c r="E233" s="501"/>
      <c r="F233" s="501"/>
      <c r="G233" s="501"/>
      <c r="H233" s="501"/>
      <c r="I233" s="501"/>
      <c r="J233" s="501"/>
    </row>
    <row r="234" spans="3:10" s="497" customFormat="1">
      <c r="C234" s="498"/>
      <c r="D234" s="501"/>
      <c r="E234" s="501"/>
      <c r="F234" s="501"/>
      <c r="G234" s="501"/>
      <c r="H234" s="501"/>
      <c r="I234" s="501"/>
      <c r="J234" s="501"/>
    </row>
    <row r="235" spans="3:10" s="497" customFormat="1">
      <c r="C235" s="498"/>
      <c r="D235" s="501"/>
      <c r="E235" s="501"/>
      <c r="F235" s="501"/>
      <c r="G235" s="501"/>
      <c r="H235" s="501"/>
      <c r="I235" s="501"/>
      <c r="J235" s="501"/>
    </row>
    <row r="236" spans="3:10" s="497" customFormat="1">
      <c r="C236" s="498"/>
      <c r="D236" s="501"/>
      <c r="E236" s="501"/>
      <c r="F236" s="501"/>
      <c r="G236" s="501"/>
      <c r="H236" s="501"/>
      <c r="I236" s="501"/>
      <c r="J236" s="501"/>
    </row>
    <row r="237" spans="3:10" s="497" customFormat="1">
      <c r="C237" s="498"/>
      <c r="D237" s="501"/>
      <c r="E237" s="501"/>
      <c r="F237" s="501"/>
      <c r="G237" s="501"/>
      <c r="H237" s="501"/>
      <c r="I237" s="501"/>
      <c r="J237" s="501"/>
    </row>
    <row r="238" spans="3:10" s="497" customFormat="1">
      <c r="C238" s="498"/>
      <c r="D238" s="501"/>
      <c r="E238" s="501"/>
      <c r="F238" s="501"/>
      <c r="G238" s="501"/>
      <c r="H238" s="501"/>
      <c r="I238" s="501"/>
      <c r="J238" s="501"/>
    </row>
    <row r="239" spans="3:10" s="497" customFormat="1">
      <c r="C239" s="498"/>
      <c r="D239" s="501"/>
      <c r="E239" s="501"/>
      <c r="F239" s="501"/>
      <c r="G239" s="501"/>
      <c r="H239" s="501"/>
      <c r="I239" s="501"/>
      <c r="J239" s="501"/>
    </row>
    <row r="240" spans="3:10" s="497" customFormat="1">
      <c r="C240" s="498"/>
      <c r="D240" s="501"/>
      <c r="E240" s="501"/>
      <c r="F240" s="501"/>
      <c r="G240" s="501"/>
      <c r="H240" s="501"/>
      <c r="I240" s="501"/>
      <c r="J240" s="501"/>
    </row>
    <row r="241" spans="3:10" s="497" customFormat="1">
      <c r="C241" s="498"/>
      <c r="D241" s="501"/>
      <c r="E241" s="501"/>
      <c r="F241" s="501"/>
      <c r="G241" s="501"/>
      <c r="H241" s="501"/>
      <c r="I241" s="501"/>
      <c r="J241" s="501"/>
    </row>
    <row r="242" spans="3:10" s="497" customFormat="1">
      <c r="C242" s="498"/>
      <c r="D242" s="501"/>
      <c r="E242" s="501"/>
      <c r="F242" s="501"/>
      <c r="G242" s="501"/>
      <c r="H242" s="501"/>
      <c r="I242" s="501"/>
      <c r="J242" s="501"/>
    </row>
    <row r="243" spans="3:10" s="497" customFormat="1">
      <c r="C243" s="498"/>
      <c r="D243" s="501"/>
      <c r="E243" s="501"/>
      <c r="F243" s="501"/>
      <c r="G243" s="501"/>
      <c r="H243" s="501"/>
      <c r="I243" s="501"/>
      <c r="J243" s="501"/>
    </row>
    <row r="244" spans="3:10" s="497" customFormat="1">
      <c r="C244" s="498"/>
      <c r="D244" s="501"/>
      <c r="E244" s="501"/>
      <c r="F244" s="501"/>
      <c r="G244" s="501"/>
      <c r="H244" s="501"/>
      <c r="I244" s="501"/>
      <c r="J244" s="501"/>
    </row>
    <row r="245" spans="3:10" s="497" customFormat="1">
      <c r="C245" s="498"/>
      <c r="D245" s="501"/>
      <c r="E245" s="501"/>
      <c r="F245" s="501"/>
      <c r="G245" s="501"/>
      <c r="H245" s="501"/>
      <c r="I245" s="501"/>
      <c r="J245" s="501"/>
    </row>
    <row r="246" spans="3:10" s="497" customFormat="1">
      <c r="C246" s="498"/>
      <c r="D246" s="501"/>
      <c r="E246" s="501"/>
      <c r="F246" s="501"/>
      <c r="G246" s="501"/>
      <c r="H246" s="501"/>
      <c r="I246" s="501"/>
      <c r="J246" s="501"/>
    </row>
    <row r="247" spans="3:10" s="497" customFormat="1">
      <c r="C247" s="498"/>
      <c r="D247" s="501"/>
      <c r="E247" s="501"/>
      <c r="F247" s="501"/>
      <c r="G247" s="501"/>
      <c r="H247" s="501"/>
      <c r="I247" s="501"/>
      <c r="J247" s="501"/>
    </row>
    <row r="248" spans="3:10" s="497" customFormat="1">
      <c r="C248" s="498"/>
      <c r="D248" s="501"/>
      <c r="E248" s="501"/>
      <c r="F248" s="501"/>
      <c r="G248" s="501"/>
      <c r="H248" s="501"/>
      <c r="I248" s="501"/>
      <c r="J248" s="501"/>
    </row>
    <row r="249" spans="3:10" s="497" customFormat="1">
      <c r="C249" s="498"/>
      <c r="D249" s="501"/>
      <c r="E249" s="501"/>
      <c r="F249" s="501"/>
      <c r="G249" s="501"/>
      <c r="H249" s="501"/>
      <c r="I249" s="501"/>
      <c r="J249" s="501"/>
    </row>
    <row r="250" spans="3:10" s="497" customFormat="1">
      <c r="C250" s="498"/>
      <c r="D250" s="501"/>
      <c r="E250" s="501"/>
      <c r="F250" s="501"/>
      <c r="G250" s="501"/>
      <c r="H250" s="501"/>
      <c r="I250" s="501"/>
      <c r="J250" s="501"/>
    </row>
    <row r="251" spans="3:10" s="497" customFormat="1">
      <c r="C251" s="498"/>
      <c r="D251" s="501"/>
      <c r="E251" s="501"/>
      <c r="F251" s="501"/>
      <c r="G251" s="501"/>
      <c r="H251" s="501"/>
      <c r="I251" s="501"/>
      <c r="J251" s="501"/>
    </row>
    <row r="252" spans="3:10" s="497" customFormat="1">
      <c r="C252" s="498"/>
      <c r="D252" s="501"/>
      <c r="E252" s="501"/>
      <c r="F252" s="501"/>
      <c r="G252" s="501"/>
      <c r="H252" s="501"/>
      <c r="I252" s="501"/>
      <c r="J252" s="501"/>
    </row>
    <row r="253" spans="3:10" s="497" customFormat="1">
      <c r="C253" s="498"/>
      <c r="D253" s="501"/>
      <c r="E253" s="501"/>
      <c r="F253" s="501"/>
      <c r="G253" s="501"/>
      <c r="H253" s="501"/>
      <c r="I253" s="501"/>
      <c r="J253" s="501"/>
    </row>
    <row r="254" spans="3:10" s="497" customFormat="1">
      <c r="C254" s="498"/>
      <c r="D254" s="501"/>
      <c r="E254" s="501"/>
      <c r="F254" s="501"/>
      <c r="G254" s="501"/>
      <c r="H254" s="501"/>
      <c r="I254" s="501"/>
      <c r="J254" s="501"/>
    </row>
    <row r="255" spans="3:10" s="497" customFormat="1">
      <c r="C255" s="498"/>
      <c r="D255" s="501"/>
      <c r="E255" s="501"/>
      <c r="F255" s="501"/>
      <c r="G255" s="501"/>
      <c r="H255" s="501"/>
      <c r="I255" s="501"/>
      <c r="J255" s="501"/>
    </row>
    <row r="256" spans="3:10" s="497" customFormat="1">
      <c r="C256" s="498"/>
      <c r="D256" s="501"/>
      <c r="E256" s="501"/>
      <c r="F256" s="501"/>
      <c r="G256" s="501"/>
      <c r="H256" s="501"/>
      <c r="I256" s="501"/>
      <c r="J256" s="501"/>
    </row>
    <row r="257" spans="3:10" s="497" customFormat="1">
      <c r="C257" s="498"/>
      <c r="D257" s="501"/>
      <c r="E257" s="501"/>
      <c r="F257" s="501"/>
      <c r="G257" s="501"/>
      <c r="H257" s="501"/>
      <c r="I257" s="501"/>
      <c r="J257" s="501"/>
    </row>
    <row r="258" spans="3:10" s="497" customFormat="1">
      <c r="C258" s="498"/>
      <c r="D258" s="501"/>
      <c r="E258" s="501"/>
      <c r="F258" s="501"/>
      <c r="G258" s="501"/>
      <c r="H258" s="501"/>
      <c r="I258" s="501"/>
      <c r="J258" s="501"/>
    </row>
    <row r="259" spans="3:10" s="497" customFormat="1">
      <c r="C259" s="498"/>
      <c r="D259" s="501"/>
      <c r="E259" s="501"/>
      <c r="F259" s="501"/>
      <c r="G259" s="501"/>
      <c r="H259" s="501"/>
      <c r="I259" s="501"/>
      <c r="J259" s="501"/>
    </row>
    <row r="260" spans="3:10" s="497" customFormat="1">
      <c r="C260" s="498"/>
      <c r="D260" s="501"/>
      <c r="E260" s="501"/>
      <c r="F260" s="501"/>
      <c r="G260" s="501"/>
      <c r="H260" s="501"/>
      <c r="I260" s="501"/>
      <c r="J260" s="501"/>
    </row>
    <row r="261" spans="3:10" s="497" customFormat="1">
      <c r="C261" s="498"/>
      <c r="D261" s="501"/>
      <c r="E261" s="501"/>
      <c r="F261" s="501"/>
      <c r="G261" s="501"/>
      <c r="H261" s="501"/>
      <c r="I261" s="501"/>
      <c r="J261" s="501"/>
    </row>
    <row r="262" spans="3:10" s="497" customFormat="1">
      <c r="C262" s="498"/>
      <c r="D262" s="501"/>
      <c r="E262" s="501"/>
      <c r="F262" s="501"/>
      <c r="G262" s="501"/>
      <c r="H262" s="501"/>
      <c r="I262" s="501"/>
      <c r="J262" s="501"/>
    </row>
    <row r="263" spans="3:10" s="497" customFormat="1">
      <c r="C263" s="498"/>
      <c r="D263" s="501"/>
      <c r="E263" s="501"/>
      <c r="F263" s="501"/>
      <c r="G263" s="501"/>
      <c r="H263" s="501"/>
      <c r="I263" s="501"/>
      <c r="J263" s="501"/>
    </row>
    <row r="264" spans="3:10" s="497" customFormat="1">
      <c r="C264" s="498"/>
      <c r="D264" s="501"/>
      <c r="E264" s="501"/>
      <c r="F264" s="501"/>
      <c r="G264" s="501"/>
      <c r="H264" s="501"/>
      <c r="I264" s="501"/>
      <c r="J264" s="501"/>
    </row>
    <row r="265" spans="3:10" s="497" customFormat="1">
      <c r="C265" s="498"/>
      <c r="D265" s="501"/>
      <c r="E265" s="501"/>
      <c r="F265" s="501"/>
      <c r="G265" s="501"/>
      <c r="H265" s="501"/>
      <c r="I265" s="501"/>
      <c r="J265" s="501"/>
    </row>
    <row r="266" spans="3:10" s="497" customFormat="1">
      <c r="C266" s="498"/>
      <c r="D266" s="501"/>
      <c r="E266" s="501"/>
      <c r="F266" s="501"/>
      <c r="G266" s="501"/>
      <c r="H266" s="501"/>
      <c r="I266" s="501"/>
      <c r="J266" s="501"/>
    </row>
    <row r="267" spans="3:10" s="497" customFormat="1">
      <c r="C267" s="498"/>
      <c r="D267" s="501"/>
      <c r="E267" s="501"/>
      <c r="F267" s="501"/>
      <c r="G267" s="501"/>
      <c r="H267" s="501"/>
      <c r="I267" s="501"/>
      <c r="J267" s="501"/>
    </row>
    <row r="268" spans="3:10" s="497" customFormat="1">
      <c r="C268" s="498"/>
      <c r="D268" s="501"/>
      <c r="E268" s="501"/>
      <c r="F268" s="501"/>
      <c r="G268" s="501"/>
      <c r="H268" s="501"/>
      <c r="I268" s="501"/>
      <c r="J268" s="501"/>
    </row>
    <row r="269" spans="3:10" s="497" customFormat="1">
      <c r="C269" s="498"/>
      <c r="D269" s="501"/>
      <c r="E269" s="501"/>
      <c r="F269" s="501"/>
      <c r="G269" s="501"/>
      <c r="H269" s="501"/>
      <c r="I269" s="501"/>
      <c r="J269" s="501"/>
    </row>
    <row r="270" spans="3:10" s="497" customFormat="1">
      <c r="C270" s="498"/>
      <c r="D270" s="501"/>
      <c r="E270" s="501"/>
      <c r="F270" s="501"/>
      <c r="G270" s="501"/>
      <c r="H270" s="501"/>
      <c r="I270" s="501"/>
      <c r="J270" s="501"/>
    </row>
    <row r="271" spans="3:10" s="497" customFormat="1">
      <c r="C271" s="498"/>
      <c r="D271" s="501"/>
      <c r="E271" s="501"/>
      <c r="F271" s="501"/>
      <c r="G271" s="501"/>
      <c r="H271" s="501"/>
      <c r="I271" s="501"/>
      <c r="J271" s="501"/>
    </row>
    <row r="272" spans="3:10" s="497" customFormat="1">
      <c r="C272" s="498"/>
      <c r="D272" s="501"/>
      <c r="E272" s="501"/>
      <c r="F272" s="501"/>
      <c r="G272" s="501"/>
      <c r="H272" s="501"/>
      <c r="I272" s="501"/>
      <c r="J272" s="501"/>
    </row>
    <row r="273" spans="3:10" s="497" customFormat="1">
      <c r="C273" s="498"/>
      <c r="D273" s="501"/>
      <c r="E273" s="501"/>
      <c r="F273" s="501"/>
      <c r="G273" s="501"/>
      <c r="H273" s="501"/>
      <c r="I273" s="501"/>
      <c r="J273" s="501"/>
    </row>
    <row r="274" spans="3:10" s="497" customFormat="1">
      <c r="C274" s="498"/>
      <c r="D274" s="501"/>
      <c r="E274" s="501"/>
      <c r="F274" s="501"/>
      <c r="G274" s="501"/>
      <c r="H274" s="501"/>
      <c r="I274" s="501"/>
      <c r="J274" s="501"/>
    </row>
    <row r="275" spans="3:10" s="497" customFormat="1">
      <c r="C275" s="498"/>
      <c r="D275" s="501"/>
      <c r="E275" s="501"/>
      <c r="F275" s="501"/>
      <c r="G275" s="501"/>
      <c r="H275" s="501"/>
      <c r="I275" s="501"/>
      <c r="J275" s="501"/>
    </row>
    <row r="276" spans="3:10" s="497" customFormat="1">
      <c r="C276" s="498"/>
      <c r="D276" s="501"/>
      <c r="E276" s="501"/>
      <c r="F276" s="501"/>
      <c r="G276" s="501"/>
      <c r="H276" s="501"/>
      <c r="I276" s="501"/>
      <c r="J276" s="501"/>
    </row>
    <row r="277" spans="3:10" s="497" customFormat="1">
      <c r="C277" s="498"/>
      <c r="D277" s="501"/>
      <c r="E277" s="501"/>
      <c r="F277" s="501"/>
      <c r="G277" s="501"/>
      <c r="H277" s="501"/>
      <c r="I277" s="501"/>
      <c r="J277" s="501"/>
    </row>
    <row r="278" spans="3:10" s="497" customFormat="1">
      <c r="C278" s="498"/>
      <c r="D278" s="501"/>
      <c r="E278" s="501"/>
      <c r="F278" s="501"/>
      <c r="G278" s="501"/>
      <c r="H278" s="501"/>
      <c r="I278" s="501"/>
      <c r="J278" s="501"/>
    </row>
    <row r="279" spans="3:10" s="497" customFormat="1">
      <c r="C279" s="498"/>
      <c r="D279" s="501"/>
      <c r="E279" s="501"/>
      <c r="F279" s="501"/>
      <c r="G279" s="501"/>
      <c r="H279" s="501"/>
      <c r="I279" s="501"/>
      <c r="J279" s="501"/>
    </row>
    <row r="280" spans="3:10" s="497" customFormat="1">
      <c r="C280" s="498"/>
      <c r="D280" s="501"/>
      <c r="E280" s="501"/>
      <c r="F280" s="501"/>
      <c r="G280" s="501"/>
      <c r="H280" s="501"/>
      <c r="I280" s="501"/>
      <c r="J280" s="501"/>
    </row>
    <row r="281" spans="3:10" s="497" customFormat="1">
      <c r="C281" s="498"/>
      <c r="D281" s="501"/>
      <c r="E281" s="501"/>
      <c r="F281" s="501"/>
      <c r="G281" s="501"/>
      <c r="H281" s="501"/>
      <c r="I281" s="501"/>
      <c r="J281" s="501"/>
    </row>
    <row r="282" spans="3:10" s="497" customFormat="1">
      <c r="C282" s="498"/>
      <c r="D282" s="501"/>
      <c r="E282" s="501"/>
      <c r="F282" s="501"/>
      <c r="G282" s="501"/>
      <c r="H282" s="501"/>
      <c r="I282" s="501"/>
      <c r="J282" s="501"/>
    </row>
    <row r="283" spans="3:10" s="497" customFormat="1">
      <c r="C283" s="498"/>
      <c r="D283" s="501"/>
      <c r="E283" s="501"/>
      <c r="F283" s="501"/>
      <c r="G283" s="501"/>
      <c r="H283" s="501"/>
      <c r="I283" s="501"/>
      <c r="J283" s="501"/>
    </row>
    <row r="284" spans="3:10" s="497" customFormat="1">
      <c r="C284" s="498"/>
      <c r="D284" s="501"/>
      <c r="E284" s="501"/>
      <c r="F284" s="501"/>
      <c r="G284" s="501"/>
      <c r="H284" s="501"/>
      <c r="I284" s="501"/>
      <c r="J284" s="501"/>
    </row>
    <row r="285" spans="3:10" s="497" customFormat="1">
      <c r="C285" s="498"/>
      <c r="D285" s="501"/>
      <c r="E285" s="501"/>
      <c r="F285" s="501"/>
      <c r="G285" s="501"/>
      <c r="H285" s="501"/>
      <c r="I285" s="501"/>
      <c r="J285" s="501"/>
    </row>
    <row r="286" spans="3:10" s="497" customFormat="1">
      <c r="C286" s="498"/>
      <c r="D286" s="501"/>
      <c r="E286" s="501"/>
      <c r="F286" s="501"/>
      <c r="G286" s="501"/>
      <c r="H286" s="501"/>
      <c r="I286" s="501"/>
      <c r="J286" s="501"/>
    </row>
    <row r="287" spans="3:10" s="497" customFormat="1">
      <c r="C287" s="498"/>
      <c r="D287" s="501"/>
      <c r="E287" s="501"/>
      <c r="F287" s="501"/>
      <c r="G287" s="501"/>
      <c r="H287" s="501"/>
      <c r="I287" s="501"/>
      <c r="J287" s="501"/>
    </row>
    <row r="288" spans="3:10" s="497" customFormat="1">
      <c r="C288" s="498"/>
      <c r="D288" s="501"/>
      <c r="E288" s="501"/>
      <c r="F288" s="501"/>
      <c r="G288" s="501"/>
      <c r="H288" s="501"/>
      <c r="I288" s="501"/>
      <c r="J288" s="501"/>
    </row>
    <row r="289" spans="3:10" s="497" customFormat="1">
      <c r="C289" s="498"/>
      <c r="D289" s="501"/>
      <c r="E289" s="501"/>
      <c r="F289" s="501"/>
      <c r="G289" s="501"/>
      <c r="H289" s="501"/>
      <c r="I289" s="501"/>
      <c r="J289" s="501"/>
    </row>
    <row r="290" spans="3:10" s="497" customFormat="1">
      <c r="C290" s="498"/>
      <c r="D290" s="501"/>
      <c r="E290" s="501"/>
      <c r="F290" s="501"/>
      <c r="G290" s="501"/>
      <c r="H290" s="501"/>
      <c r="I290" s="501"/>
      <c r="J290" s="501"/>
    </row>
    <row r="291" spans="3:10" s="497" customFormat="1">
      <c r="C291" s="498"/>
      <c r="D291" s="501"/>
      <c r="E291" s="501"/>
      <c r="F291" s="501"/>
      <c r="G291" s="501"/>
      <c r="H291" s="501"/>
      <c r="I291" s="501"/>
      <c r="J291" s="501"/>
    </row>
    <row r="292" spans="3:10" s="497" customFormat="1">
      <c r="C292" s="498"/>
      <c r="D292" s="501"/>
      <c r="E292" s="501"/>
      <c r="F292" s="501"/>
      <c r="G292" s="501"/>
      <c r="H292" s="501"/>
      <c r="I292" s="501"/>
      <c r="J292" s="501"/>
    </row>
    <row r="293" spans="3:10" s="497" customFormat="1">
      <c r="C293" s="498"/>
      <c r="D293" s="501"/>
      <c r="E293" s="501"/>
      <c r="F293" s="501"/>
      <c r="G293" s="501"/>
      <c r="H293" s="501"/>
      <c r="I293" s="501"/>
      <c r="J293" s="501"/>
    </row>
    <row r="294" spans="3:10" s="497" customFormat="1">
      <c r="C294" s="498"/>
      <c r="D294" s="501"/>
      <c r="E294" s="501"/>
      <c r="F294" s="501"/>
      <c r="G294" s="501"/>
      <c r="H294" s="501"/>
      <c r="I294" s="501"/>
      <c r="J294" s="501"/>
    </row>
    <row r="295" spans="3:10" s="497" customFormat="1">
      <c r="C295" s="498"/>
      <c r="D295" s="501"/>
      <c r="E295" s="501"/>
      <c r="F295" s="501"/>
      <c r="G295" s="501"/>
      <c r="H295" s="501"/>
      <c r="I295" s="501"/>
      <c r="J295" s="501"/>
    </row>
    <row r="296" spans="3:10" s="497" customFormat="1">
      <c r="C296" s="498"/>
      <c r="D296" s="501"/>
      <c r="E296" s="501"/>
      <c r="F296" s="501"/>
      <c r="G296" s="501"/>
      <c r="H296" s="501"/>
      <c r="I296" s="501"/>
      <c r="J296" s="501"/>
    </row>
    <row r="297" spans="3:10" s="497" customFormat="1">
      <c r="C297" s="498"/>
      <c r="D297" s="501"/>
      <c r="E297" s="501"/>
      <c r="F297" s="501"/>
      <c r="G297" s="501"/>
      <c r="H297" s="501"/>
      <c r="I297" s="501"/>
      <c r="J297" s="501"/>
    </row>
    <row r="298" spans="3:10" s="497" customFormat="1">
      <c r="C298" s="498"/>
      <c r="D298" s="501"/>
      <c r="E298" s="501"/>
      <c r="F298" s="501"/>
      <c r="G298" s="501"/>
      <c r="H298" s="501"/>
      <c r="I298" s="501"/>
      <c r="J298" s="501"/>
    </row>
    <row r="299" spans="3:10" s="497" customFormat="1">
      <c r="C299" s="498"/>
      <c r="D299" s="501"/>
      <c r="E299" s="501"/>
      <c r="F299" s="501"/>
      <c r="G299" s="501"/>
      <c r="H299" s="501"/>
      <c r="I299" s="501"/>
      <c r="J299" s="501"/>
    </row>
    <row r="300" spans="3:10" s="497" customFormat="1">
      <c r="C300" s="498"/>
      <c r="D300" s="501"/>
      <c r="E300" s="501"/>
      <c r="F300" s="501"/>
      <c r="G300" s="501"/>
      <c r="H300" s="501"/>
      <c r="I300" s="501"/>
      <c r="J300" s="501"/>
    </row>
  </sheetData>
  <sheetProtection selectLockedCells="1"/>
  <mergeCells count="16">
    <mergeCell ref="A1:J1"/>
    <mergeCell ref="A41:J41"/>
    <mergeCell ref="J3:J4"/>
    <mergeCell ref="A29:E29"/>
    <mergeCell ref="A30:J30"/>
    <mergeCell ref="A32:J32"/>
    <mergeCell ref="A33:J33"/>
    <mergeCell ref="A34:J34"/>
    <mergeCell ref="A3:A4"/>
    <mergeCell ref="B3:E3"/>
    <mergeCell ref="F3:I3"/>
    <mergeCell ref="A35:J35"/>
    <mergeCell ref="A36:J36"/>
    <mergeCell ref="A38:J38"/>
    <mergeCell ref="A39:J39"/>
    <mergeCell ref="A40:J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หน้าปก</vt:lpstr>
      <vt:lpstr>16.Flow Chart</vt:lpstr>
      <vt:lpstr>17.งบประมาณ กิจกรรมหลัก</vt:lpstr>
      <vt:lpstr>18. แผนงาน-แผนเงิน</vt:lpstr>
      <vt:lpstr>ข้อ. 3 (14)</vt:lpstr>
      <vt:lpstr>19. งบประมาณ</vt:lpstr>
      <vt:lpstr>20.งบประมาณรายชนิดสัตว์</vt:lpstr>
      <vt:lpstr>21.รายละเอียดตัวคูณ </vt:lpstr>
      <vt:lpstr>21.1ค่าซ่อมแซมยานพาหนะ</vt:lpstr>
      <vt:lpstr>21.1 ค่าจ้างเหมาบริการ</vt:lpstr>
      <vt:lpstr>21.2 สรุปฝึกอบรมรายไตรมาส</vt:lpstr>
      <vt:lpstr>21.2-1 รายละเอียดฝึกอบรม(เอกชน)</vt:lpstr>
      <vt:lpstr>data ยานพาหนะ</vt:lpstr>
      <vt:lpstr>ตย. 21.3รายละเอียดฝึกอบรม</vt:lpstr>
      <vt:lpstr>21.2-2รายละเอียดฝึกอบรม(ราชการ)</vt:lpstr>
      <vt:lpstr>21.3คำของบลงทุน</vt:lpstr>
      <vt:lpstr>21.4 รายละเอียดงบเงินอุดหนุน</vt:lpstr>
      <vt:lpstr>21.5 สรุปรายละเอียดงบเงินอื่น</vt:lpstr>
      <vt:lpstr>21.5-1 คำชี้แจงต่างประเทศ</vt:lpstr>
      <vt:lpstr>ตย. 21.5-1 คำชี้แจงต่างประเทศ</vt:lpstr>
      <vt:lpstr>list</vt:lpstr>
      <vt:lpstr>listprice</vt:lpstr>
      <vt:lpstr>pirse</vt:lpstr>
      <vt:lpstr>price</vt:lpstr>
      <vt:lpstr>'17.งบประมาณ กิจกรรมหลัก'!Print_Area</vt:lpstr>
      <vt:lpstr>'18. แผนงาน-แผนเงิน'!Print_Area</vt:lpstr>
      <vt:lpstr>'19. งบประมาณ'!Print_Area</vt:lpstr>
      <vt:lpstr>'20.งบประมาณรายชนิดสัตว์'!Print_Area</vt:lpstr>
      <vt:lpstr>'21.1 ค่าจ้างเหมาบริการ'!Print_Area</vt:lpstr>
      <vt:lpstr>'21.2 สรุปฝึกอบรมรายไตรมาส'!Print_Area</vt:lpstr>
      <vt:lpstr>'21.2-1 รายละเอียดฝึกอบรม(เอกชน)'!Print_Area</vt:lpstr>
      <vt:lpstr>'21.2-2รายละเอียดฝึกอบรม(ราชการ)'!Print_Area</vt:lpstr>
      <vt:lpstr>'21.3คำของบลงทุน'!Print_Area</vt:lpstr>
      <vt:lpstr>'21.5-1 คำชี้แจงต่างประเทศ'!Print_Area</vt:lpstr>
      <vt:lpstr>'21.รายละเอียดตัวคูณ '!Print_Area</vt:lpstr>
      <vt:lpstr>หน้าปก!Print_Area</vt:lpstr>
      <vt:lpstr>'17.งบประมาณ กิจกรรมหลัก'!Print_Titles</vt:lpstr>
      <vt:lpstr>'19. งบประมาณ'!Print_Titles</vt:lpstr>
      <vt:lpstr>'20.งบประมาณรายชนิดสัตว์'!Print_Titles</vt:lpstr>
      <vt:lpstr>'21.1 ค่าจ้างเหมาบริการ'!Print_Titles</vt:lpstr>
      <vt:lpstr>'21.2 สรุปฝึกอบรมรายไตรมาส'!Print_Titles</vt:lpstr>
      <vt:lpstr>'21.2-1 รายละเอียดฝึกอบรม(เอกชน)'!Print_Titles</vt:lpstr>
      <vt:lpstr>'21.2-2รายละเอียดฝึกอบรม(ราชการ)'!Print_Titles</vt:lpstr>
      <vt:lpstr>'21.3คำของบลงทุน'!Print_Titles</vt:lpstr>
      <vt:lpstr>'21.รายละเอียดตัวคูณ '!Print_Titles</vt:lpstr>
      <vt:lpstr>'ตย. 21.3รายละเอียดฝึกอบรม'!Print_Titles</vt:lpstr>
      <vt:lpstr>'ตย. 21.5-1 คำชี้แจงต่างประเทศ'!Print_Titles</vt:lpstr>
    </vt:vector>
  </TitlesOfParts>
  <Company>dld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dc:creator>
  <cp:lastModifiedBy>Admin</cp:lastModifiedBy>
  <cp:lastPrinted>2023-10-16T02:49:34Z</cp:lastPrinted>
  <dcterms:created xsi:type="dcterms:W3CDTF">2009-12-01T22:29:09Z</dcterms:created>
  <dcterms:modified xsi:type="dcterms:W3CDTF">2023-10-16T02:54:27Z</dcterms:modified>
</cp:coreProperties>
</file>